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5 класс" sheetId="9" r:id="rId1"/>
    <sheet name="6 класс" sheetId="2" r:id="rId2"/>
    <sheet name="7 класс" sheetId="4" r:id="rId3"/>
    <sheet name="8 класс" sheetId="5" r:id="rId4"/>
    <sheet name="9 класс" sheetId="6" r:id="rId5"/>
    <sheet name="10 класс" sheetId="7" r:id="rId6"/>
    <sheet name="11 класс" sheetId="8" r:id="rId7"/>
  </sheets>
  <definedNames>
    <definedName name="_xlnm._FilterDatabase" localSheetId="5" hidden="1">'10 класс'!$A$18:$N$20</definedName>
    <definedName name="_xlnm._FilterDatabase" localSheetId="6" hidden="1">'11 класс'!$A$18:$N$20</definedName>
    <definedName name="_xlnm._FilterDatabase" localSheetId="0" hidden="1">'5 класс'!$A$18:$N$20</definedName>
    <definedName name="_xlnm._FilterDatabase" localSheetId="1" hidden="1">'6 класс'!$A$18:$N$20</definedName>
    <definedName name="_xlnm._FilterDatabase" localSheetId="2" hidden="1">'7 класс'!$A$18:$N$20</definedName>
    <definedName name="_xlnm._FilterDatabase" localSheetId="3" hidden="1">'8 класс'!$A$18:$N$20</definedName>
    <definedName name="_xlnm._FilterDatabase" localSheetId="4" hidden="1">'9 класс'!$A$18:$N$20</definedName>
  </definedNames>
  <calcPr calcId="145621"/>
</workbook>
</file>

<file path=xl/calcChain.xml><?xml version="1.0" encoding="utf-8"?>
<calcChain xmlns="http://schemas.openxmlformats.org/spreadsheetml/2006/main">
  <c r="Z20" i="8" l="1"/>
  <c r="AA20" i="8"/>
  <c r="AB20" i="8"/>
  <c r="AC20" i="8"/>
  <c r="AD20" i="8"/>
  <c r="AE20" i="8"/>
  <c r="AF20" i="8"/>
  <c r="AG20" i="8"/>
  <c r="AH20" i="8"/>
  <c r="AI22" i="8" s="1"/>
  <c r="AJ22" i="8" s="1"/>
  <c r="Z21" i="8"/>
  <c r="AA21" i="8"/>
  <c r="AB21" i="8"/>
  <c r="AC21" i="8"/>
  <c r="AD21" i="8"/>
  <c r="AE21" i="8"/>
  <c r="AF21" i="8"/>
  <c r="AG21" i="8"/>
  <c r="AH21" i="8"/>
  <c r="Z22" i="8"/>
  <c r="AA22" i="8"/>
  <c r="AB22" i="8"/>
  <c r="AC22" i="8"/>
  <c r="AD22" i="8"/>
  <c r="AE22" i="8"/>
  <c r="AF22" i="8"/>
  <c r="AG22" i="8"/>
  <c r="AH22" i="8"/>
  <c r="AI26" i="8" s="1"/>
  <c r="AJ26" i="8" s="1"/>
  <c r="Z23" i="8"/>
  <c r="AA23" i="8"/>
  <c r="AB23" i="8"/>
  <c r="AC23" i="8"/>
  <c r="AD23" i="8"/>
  <c r="AE23" i="8"/>
  <c r="AF23" i="8"/>
  <c r="AG23" i="8"/>
  <c r="AH23" i="8"/>
  <c r="AI21" i="8" s="1"/>
  <c r="AJ21" i="8" s="1"/>
  <c r="Z24" i="8"/>
  <c r="AA24" i="8"/>
  <c r="AB24" i="8"/>
  <c r="AC24" i="8"/>
  <c r="AD24" i="8"/>
  <c r="AE24" i="8"/>
  <c r="AF24" i="8"/>
  <c r="AG24" i="8"/>
  <c r="AH24" i="8"/>
  <c r="Z25" i="8"/>
  <c r="AA25" i="8"/>
  <c r="AB25" i="8"/>
  <c r="AC25" i="8"/>
  <c r="AD25" i="8"/>
  <c r="AE25" i="8"/>
  <c r="AF25" i="8"/>
  <c r="AG25" i="8"/>
  <c r="AH25" i="8"/>
  <c r="Z26" i="8"/>
  <c r="AA26" i="8"/>
  <c r="AB26" i="8"/>
  <c r="AC26" i="8"/>
  <c r="AD26" i="8"/>
  <c r="AE26" i="8"/>
  <c r="AF26" i="8"/>
  <c r="AG26" i="8"/>
  <c r="AH26" i="8"/>
  <c r="Z27" i="8"/>
  <c r="AA27" i="8"/>
  <c r="AB27" i="8"/>
  <c r="AC27" i="8"/>
  <c r="AD27" i="8"/>
  <c r="AE27" i="8"/>
  <c r="AF27" i="8"/>
  <c r="AG27" i="8"/>
  <c r="AH27" i="8"/>
  <c r="AI45" i="8" s="1"/>
  <c r="AJ45" i="8" s="1"/>
  <c r="Z28" i="8"/>
  <c r="AA28" i="8"/>
  <c r="AB28" i="8"/>
  <c r="AC28" i="8"/>
  <c r="AD28" i="8"/>
  <c r="AE28" i="8"/>
  <c r="AF28" i="8"/>
  <c r="AG28" i="8"/>
  <c r="AH28" i="8"/>
  <c r="Z29" i="8"/>
  <c r="AA29" i="8"/>
  <c r="AB29" i="8"/>
  <c r="AC29" i="8"/>
  <c r="AD29" i="8"/>
  <c r="AE29" i="8"/>
  <c r="AF29" i="8"/>
  <c r="AG29" i="8"/>
  <c r="AH29" i="8"/>
  <c r="Z30" i="8"/>
  <c r="AA30" i="8"/>
  <c r="AB30" i="8"/>
  <c r="AC30" i="8"/>
  <c r="AD30" i="8"/>
  <c r="AE30" i="8"/>
  <c r="AF30" i="8"/>
  <c r="AG30" i="8"/>
  <c r="AH30" i="8"/>
  <c r="Z31" i="8"/>
  <c r="AA31" i="8"/>
  <c r="AB31" i="8"/>
  <c r="AC31" i="8"/>
  <c r="AD31" i="8"/>
  <c r="AE31" i="8"/>
  <c r="AF31" i="8"/>
  <c r="AG31" i="8"/>
  <c r="AH31" i="8"/>
  <c r="AI49" i="8" s="1"/>
  <c r="AJ49" i="8" s="1"/>
  <c r="Z32" i="8"/>
  <c r="AA32" i="8"/>
  <c r="AB32" i="8"/>
  <c r="AC32" i="8"/>
  <c r="AD32" i="8"/>
  <c r="AE32" i="8"/>
  <c r="AF32" i="8"/>
  <c r="AG32" i="8"/>
  <c r="AH32" i="8"/>
  <c r="Z33" i="8"/>
  <c r="AA33" i="8"/>
  <c r="AB33" i="8"/>
  <c r="AC33" i="8"/>
  <c r="AD33" i="8"/>
  <c r="AE33" i="8"/>
  <c r="AF33" i="8"/>
  <c r="AG33" i="8"/>
  <c r="AH33" i="8"/>
  <c r="Z34" i="8"/>
  <c r="AA34" i="8"/>
  <c r="AB34" i="8"/>
  <c r="AC34" i="8"/>
  <c r="AD34" i="8"/>
  <c r="AE34" i="8"/>
  <c r="AF34" i="8"/>
  <c r="AG34" i="8"/>
  <c r="AH34" i="8"/>
  <c r="Z35" i="8"/>
  <c r="AA35" i="8"/>
  <c r="AB35" i="8"/>
  <c r="AC35" i="8"/>
  <c r="AD35" i="8"/>
  <c r="AE35" i="8"/>
  <c r="AF35" i="8"/>
  <c r="AG35" i="8"/>
  <c r="AH35" i="8"/>
  <c r="AI32" i="8" s="1"/>
  <c r="AJ32" i="8" s="1"/>
  <c r="Z36" i="8"/>
  <c r="AA36" i="8"/>
  <c r="AB36" i="8"/>
  <c r="AC36" i="8"/>
  <c r="AD36" i="8"/>
  <c r="AE36" i="8"/>
  <c r="AF36" i="8"/>
  <c r="AG36" i="8"/>
  <c r="AH36" i="8"/>
  <c r="Z37" i="8"/>
  <c r="AA37" i="8"/>
  <c r="AB37" i="8"/>
  <c r="AC37" i="8"/>
  <c r="AD37" i="8"/>
  <c r="AE37" i="8"/>
  <c r="AF37" i="8"/>
  <c r="AG37" i="8"/>
  <c r="AH37" i="8"/>
  <c r="Z38" i="8"/>
  <c r="AA38" i="8"/>
  <c r="AB38" i="8"/>
  <c r="AC38" i="8"/>
  <c r="AD38" i="8"/>
  <c r="AE38" i="8"/>
  <c r="AF38" i="8"/>
  <c r="AG38" i="8"/>
  <c r="AH38" i="8"/>
  <c r="Z39" i="8"/>
  <c r="AA39" i="8"/>
  <c r="AB39" i="8"/>
  <c r="AC39" i="8"/>
  <c r="AD39" i="8"/>
  <c r="AE39" i="8"/>
  <c r="AF39" i="8"/>
  <c r="AG39" i="8"/>
  <c r="AH39" i="8"/>
  <c r="M32" i="8" s="1"/>
  <c r="Z40" i="8"/>
  <c r="AA40" i="8"/>
  <c r="AB40" i="8"/>
  <c r="AC40" i="8"/>
  <c r="AD40" i="8"/>
  <c r="AE40" i="8"/>
  <c r="AF40" i="8"/>
  <c r="AG40" i="8"/>
  <c r="AH40" i="8"/>
  <c r="Z41" i="8"/>
  <c r="AA41" i="8"/>
  <c r="AB41" i="8"/>
  <c r="AC41" i="8"/>
  <c r="AD41" i="8"/>
  <c r="AE41" i="8"/>
  <c r="AF41" i="8"/>
  <c r="AG41" i="8"/>
  <c r="AH41" i="8"/>
  <c r="Z42" i="8"/>
  <c r="AA42" i="8"/>
  <c r="AB42" i="8"/>
  <c r="AC42" i="8"/>
  <c r="AD42" i="8"/>
  <c r="AE42" i="8"/>
  <c r="AF42" i="8"/>
  <c r="AG42" i="8"/>
  <c r="AH42" i="8"/>
  <c r="Z43" i="8"/>
  <c r="AA43" i="8"/>
  <c r="AB43" i="8"/>
  <c r="AC43" i="8"/>
  <c r="AD43" i="8"/>
  <c r="AE43" i="8"/>
  <c r="AF43" i="8"/>
  <c r="AG43" i="8"/>
  <c r="AH43" i="8"/>
  <c r="M34" i="8" s="1"/>
  <c r="Z44" i="8"/>
  <c r="AA44" i="8"/>
  <c r="AB44" i="8"/>
  <c r="AC44" i="8"/>
  <c r="AD44" i="8"/>
  <c r="AE44" i="8"/>
  <c r="AF44" i="8"/>
  <c r="AG44" i="8"/>
  <c r="AH44" i="8"/>
  <c r="Z45" i="8"/>
  <c r="AA45" i="8"/>
  <c r="AB45" i="8"/>
  <c r="AC45" i="8"/>
  <c r="AD45" i="8"/>
  <c r="AE45" i="8"/>
  <c r="AF45" i="8"/>
  <c r="AG45" i="8"/>
  <c r="AH45" i="8"/>
  <c r="Z46" i="8"/>
  <c r="AA46" i="8"/>
  <c r="AB46" i="8"/>
  <c r="AC46" i="8"/>
  <c r="AD46" i="8"/>
  <c r="AE46" i="8"/>
  <c r="AF46" i="8"/>
  <c r="AG46" i="8"/>
  <c r="AH46" i="8"/>
  <c r="Z47" i="8"/>
  <c r="AA47" i="8"/>
  <c r="AB47" i="8"/>
  <c r="AC47" i="8"/>
  <c r="AD47" i="8"/>
  <c r="AE47" i="8"/>
  <c r="AF47" i="8"/>
  <c r="AG47" i="8"/>
  <c r="AH47" i="8"/>
  <c r="M40" i="8" s="1"/>
  <c r="Z48" i="8"/>
  <c r="AA48" i="8"/>
  <c r="AB48" i="8"/>
  <c r="AC48" i="8"/>
  <c r="AD48" i="8"/>
  <c r="AE48" i="8"/>
  <c r="AF48" i="8"/>
  <c r="AG48" i="8"/>
  <c r="AH48" i="8"/>
  <c r="Z49" i="8"/>
  <c r="AA49" i="8"/>
  <c r="AB49" i="8"/>
  <c r="AC49" i="8"/>
  <c r="AD49" i="8"/>
  <c r="AE49" i="8"/>
  <c r="AF49" i="8"/>
  <c r="AG49" i="8"/>
  <c r="AH49" i="8"/>
  <c r="Z50" i="8"/>
  <c r="AA50" i="8"/>
  <c r="AB50" i="8"/>
  <c r="AC50" i="8"/>
  <c r="AD50" i="8"/>
  <c r="AE50" i="8"/>
  <c r="AF50" i="8"/>
  <c r="AG50" i="8"/>
  <c r="AH50" i="8"/>
  <c r="Z51" i="8"/>
  <c r="AA51" i="8"/>
  <c r="AB51" i="8"/>
  <c r="AC51" i="8"/>
  <c r="AD51" i="8"/>
  <c r="AE51" i="8"/>
  <c r="AF51" i="8"/>
  <c r="AG51" i="8"/>
  <c r="AH51" i="8"/>
  <c r="M44" i="8" s="1"/>
  <c r="Z52" i="8"/>
  <c r="AA52" i="8"/>
  <c r="AB52" i="8"/>
  <c r="AC52" i="8"/>
  <c r="AD52" i="8"/>
  <c r="AE52" i="8"/>
  <c r="AF52" i="8"/>
  <c r="AG52" i="8"/>
  <c r="AH52" i="8"/>
  <c r="AI52" i="8"/>
  <c r="AJ52" i="8" s="1"/>
  <c r="L21" i="8"/>
  <c r="L22" i="8"/>
  <c r="L23" i="8"/>
  <c r="M23" i="8" s="1"/>
  <c r="L24" i="8"/>
  <c r="L25" i="8"/>
  <c r="L26" i="8"/>
  <c r="L27" i="8"/>
  <c r="M27" i="8" s="1"/>
  <c r="L28" i="8"/>
  <c r="L29" i="8"/>
  <c r="L30" i="8"/>
  <c r="L31" i="8"/>
  <c r="L32" i="8"/>
  <c r="L33" i="8"/>
  <c r="L34" i="8"/>
  <c r="L35" i="8"/>
  <c r="L36" i="8"/>
  <c r="L37" i="8"/>
  <c r="L38" i="8"/>
  <c r="L39" i="8"/>
  <c r="L40" i="8"/>
  <c r="L41" i="8"/>
  <c r="L42" i="8"/>
  <c r="L43" i="8"/>
  <c r="L44" i="8"/>
  <c r="L45" i="8"/>
  <c r="L46" i="8"/>
  <c r="L47" i="8"/>
  <c r="L48" i="8"/>
  <c r="L49" i="8"/>
  <c r="L50" i="8"/>
  <c r="M50" i="8"/>
  <c r="L51" i="8"/>
  <c r="M51" i="8"/>
  <c r="L52" i="8"/>
  <c r="M52" i="8"/>
  <c r="Z20" i="7"/>
  <c r="AA20" i="7"/>
  <c r="AB20" i="7"/>
  <c r="AC20" i="7"/>
  <c r="AD20" i="7"/>
  <c r="AE20" i="7"/>
  <c r="AF20" i="7"/>
  <c r="AG20" i="7"/>
  <c r="AH20" i="7"/>
  <c r="Z21" i="7"/>
  <c r="AA21" i="7"/>
  <c r="AB21" i="7"/>
  <c r="AC21" i="7"/>
  <c r="AD21" i="7"/>
  <c r="AE21" i="7"/>
  <c r="AF21" i="7"/>
  <c r="AG21" i="7"/>
  <c r="AI21" i="7" s="1"/>
  <c r="AJ21" i="7" s="1"/>
  <c r="AH21" i="7"/>
  <c r="Z22" i="7"/>
  <c r="AA22" i="7"/>
  <c r="AB22" i="7"/>
  <c r="AC22" i="7"/>
  <c r="AD22" i="7"/>
  <c r="AE22" i="7"/>
  <c r="AF22" i="7"/>
  <c r="AG22" i="7"/>
  <c r="AH22" i="7"/>
  <c r="Z23" i="7"/>
  <c r="AA23" i="7"/>
  <c r="AB23" i="7"/>
  <c r="AC23" i="7"/>
  <c r="AD23" i="7"/>
  <c r="AE23" i="7"/>
  <c r="AF23" i="7"/>
  <c r="AG23" i="7"/>
  <c r="AH23" i="7"/>
  <c r="Z24" i="7"/>
  <c r="AA24" i="7"/>
  <c r="AB24" i="7"/>
  <c r="AC24" i="7"/>
  <c r="AD24" i="7"/>
  <c r="AE24" i="7"/>
  <c r="AF24" i="7"/>
  <c r="AG24" i="7"/>
  <c r="AH24" i="7"/>
  <c r="Z25" i="7"/>
  <c r="AA25" i="7"/>
  <c r="AB25" i="7"/>
  <c r="AC25" i="7"/>
  <c r="AD25" i="7"/>
  <c r="AE25" i="7"/>
  <c r="AF25" i="7"/>
  <c r="AG25" i="7"/>
  <c r="AI45" i="7" s="1"/>
  <c r="AJ45" i="7" s="1"/>
  <c r="AH25" i="7"/>
  <c r="Z26" i="7"/>
  <c r="AA26" i="7"/>
  <c r="AB26" i="7"/>
  <c r="AC26" i="7"/>
  <c r="AD26" i="7"/>
  <c r="AE26" i="7"/>
  <c r="AF26" i="7"/>
  <c r="AG26" i="7"/>
  <c r="AH26" i="7"/>
  <c r="Z27" i="7"/>
  <c r="AA27" i="7"/>
  <c r="AB27" i="7"/>
  <c r="AC27" i="7"/>
  <c r="AD27" i="7"/>
  <c r="AE27" i="7"/>
  <c r="AF27" i="7"/>
  <c r="AG27" i="7"/>
  <c r="AH27" i="7"/>
  <c r="Z28" i="7"/>
  <c r="AA28" i="7"/>
  <c r="AB28" i="7"/>
  <c r="AC28" i="7"/>
  <c r="AD28" i="7"/>
  <c r="AE28" i="7"/>
  <c r="AF28" i="7"/>
  <c r="AG28" i="7"/>
  <c r="AH28" i="7"/>
  <c r="Z29" i="7"/>
  <c r="AA29" i="7"/>
  <c r="AB29" i="7"/>
  <c r="AC29" i="7"/>
  <c r="AD29" i="7"/>
  <c r="AE29" i="7"/>
  <c r="AF29" i="7"/>
  <c r="AG29" i="7"/>
  <c r="AI49" i="7" s="1"/>
  <c r="AJ49" i="7" s="1"/>
  <c r="AH29" i="7"/>
  <c r="Z30" i="7"/>
  <c r="AA30" i="7"/>
  <c r="AB30" i="7"/>
  <c r="AC30" i="7"/>
  <c r="AD30" i="7"/>
  <c r="AE30" i="7"/>
  <c r="AF30" i="7"/>
  <c r="AG30" i="7"/>
  <c r="AH30" i="7"/>
  <c r="Z31" i="7"/>
  <c r="AA31" i="7"/>
  <c r="AB31" i="7"/>
  <c r="AC31" i="7"/>
  <c r="AD31" i="7"/>
  <c r="AE31" i="7"/>
  <c r="AF31" i="7"/>
  <c r="AG31" i="7"/>
  <c r="AH31" i="7"/>
  <c r="Z32" i="7"/>
  <c r="AA32" i="7"/>
  <c r="AB32" i="7"/>
  <c r="AC32" i="7"/>
  <c r="AD32" i="7"/>
  <c r="AE32" i="7"/>
  <c r="AF32" i="7"/>
  <c r="AG32" i="7"/>
  <c r="AH32" i="7"/>
  <c r="Z33" i="7"/>
  <c r="AA33" i="7"/>
  <c r="AB33" i="7"/>
  <c r="AC33" i="7"/>
  <c r="AD33" i="7"/>
  <c r="AE33" i="7"/>
  <c r="AF33" i="7"/>
  <c r="AG33" i="7"/>
  <c r="AI53" i="7" s="1"/>
  <c r="AJ53" i="7" s="1"/>
  <c r="AH33" i="7"/>
  <c r="Z34" i="7"/>
  <c r="AA34" i="7"/>
  <c r="AB34" i="7"/>
  <c r="AC34" i="7"/>
  <c r="AD34" i="7"/>
  <c r="AE34" i="7"/>
  <c r="AF34" i="7"/>
  <c r="AG34" i="7"/>
  <c r="AH34" i="7"/>
  <c r="Z35" i="7"/>
  <c r="AA35" i="7"/>
  <c r="AB35" i="7"/>
  <c r="AC35" i="7"/>
  <c r="AD35" i="7"/>
  <c r="AE35" i="7"/>
  <c r="AF35" i="7"/>
  <c r="AG35" i="7"/>
  <c r="AH35" i="7"/>
  <c r="Z36" i="7"/>
  <c r="AA36" i="7"/>
  <c r="AB36" i="7"/>
  <c r="AC36" i="7"/>
  <c r="AD36" i="7"/>
  <c r="AE36" i="7"/>
  <c r="AF36" i="7"/>
  <c r="AG36" i="7"/>
  <c r="AH36" i="7"/>
  <c r="Z37" i="7"/>
  <c r="AA37" i="7"/>
  <c r="AB37" i="7"/>
  <c r="AC37" i="7"/>
  <c r="AD37" i="7"/>
  <c r="AE37" i="7"/>
  <c r="AF37" i="7"/>
  <c r="AG37" i="7"/>
  <c r="AI35" i="7" s="1"/>
  <c r="AJ35" i="7" s="1"/>
  <c r="AH37" i="7"/>
  <c r="Z38" i="7"/>
  <c r="AA38" i="7"/>
  <c r="AB38" i="7"/>
  <c r="AC38" i="7"/>
  <c r="AD38" i="7"/>
  <c r="AE38" i="7"/>
  <c r="AF38" i="7"/>
  <c r="AG38" i="7"/>
  <c r="AH38" i="7"/>
  <c r="Z39" i="7"/>
  <c r="AA39" i="7"/>
  <c r="AB39" i="7"/>
  <c r="AC39" i="7"/>
  <c r="AD39" i="7"/>
  <c r="AE39" i="7"/>
  <c r="AF39" i="7"/>
  <c r="AG39" i="7"/>
  <c r="AH39" i="7"/>
  <c r="Z40" i="7"/>
  <c r="AA40" i="7"/>
  <c r="AB40" i="7"/>
  <c r="AC40" i="7"/>
  <c r="AD40" i="7"/>
  <c r="AE40" i="7"/>
  <c r="AF40" i="7"/>
  <c r="AG40" i="7"/>
  <c r="AH40" i="7"/>
  <c r="Z41" i="7"/>
  <c r="AA41" i="7"/>
  <c r="AB41" i="7"/>
  <c r="AC41" i="7"/>
  <c r="AD41" i="7"/>
  <c r="AE41" i="7"/>
  <c r="AF41" i="7"/>
  <c r="AG41" i="7"/>
  <c r="AI39" i="7" s="1"/>
  <c r="AJ39" i="7" s="1"/>
  <c r="AH41" i="7"/>
  <c r="Z42" i="7"/>
  <c r="AA42" i="7"/>
  <c r="AB42" i="7"/>
  <c r="AC42" i="7"/>
  <c r="AD42" i="7"/>
  <c r="AE42" i="7"/>
  <c r="AF42" i="7"/>
  <c r="AG42" i="7"/>
  <c r="AH42" i="7"/>
  <c r="Z43" i="7"/>
  <c r="AA43" i="7"/>
  <c r="AB43" i="7"/>
  <c r="AC43" i="7"/>
  <c r="AD43" i="7"/>
  <c r="AE43" i="7"/>
  <c r="AF43" i="7"/>
  <c r="AG43" i="7"/>
  <c r="AH43" i="7"/>
  <c r="Z44" i="7"/>
  <c r="AA44" i="7"/>
  <c r="AB44" i="7"/>
  <c r="AC44" i="7"/>
  <c r="AD44" i="7"/>
  <c r="AE44" i="7"/>
  <c r="AF44" i="7"/>
  <c r="AG44" i="7"/>
  <c r="AH44" i="7"/>
  <c r="Z45" i="7"/>
  <c r="AA45" i="7"/>
  <c r="AB45" i="7"/>
  <c r="AC45" i="7"/>
  <c r="AD45" i="7"/>
  <c r="AE45" i="7"/>
  <c r="AF45" i="7"/>
  <c r="AG45" i="7"/>
  <c r="AI43" i="7" s="1"/>
  <c r="AJ43" i="7" s="1"/>
  <c r="AH45" i="7"/>
  <c r="Z46" i="7"/>
  <c r="AA46" i="7"/>
  <c r="AB46" i="7"/>
  <c r="AC46" i="7"/>
  <c r="AD46" i="7"/>
  <c r="AE46" i="7"/>
  <c r="AF46" i="7"/>
  <c r="AG46" i="7"/>
  <c r="AH46" i="7"/>
  <c r="Z47" i="7"/>
  <c r="AA47" i="7"/>
  <c r="AB47" i="7"/>
  <c r="AC47" i="7"/>
  <c r="AD47" i="7"/>
  <c r="AE47" i="7"/>
  <c r="AF47" i="7"/>
  <c r="AG47" i="7"/>
  <c r="AH47" i="7"/>
  <c r="Z48" i="7"/>
  <c r="AA48" i="7"/>
  <c r="AB48" i="7"/>
  <c r="AC48" i="7"/>
  <c r="AD48" i="7"/>
  <c r="AE48" i="7"/>
  <c r="AF48" i="7"/>
  <c r="AG48" i="7"/>
  <c r="AH48" i="7"/>
  <c r="Z49" i="7"/>
  <c r="AA49" i="7"/>
  <c r="AB49" i="7"/>
  <c r="AC49" i="7"/>
  <c r="AD49" i="7"/>
  <c r="AE49" i="7"/>
  <c r="AF49" i="7"/>
  <c r="AG49" i="7"/>
  <c r="AI47" i="7" s="1"/>
  <c r="AJ47" i="7" s="1"/>
  <c r="AH49" i="7"/>
  <c r="Z50" i="7"/>
  <c r="AA50" i="7"/>
  <c r="AB50" i="7"/>
  <c r="AC50" i="7"/>
  <c r="AD50" i="7"/>
  <c r="AE50" i="7"/>
  <c r="AF50" i="7"/>
  <c r="AG50" i="7"/>
  <c r="AH50" i="7"/>
  <c r="Z51" i="7"/>
  <c r="AA51" i="7"/>
  <c r="AB51" i="7"/>
  <c r="AC51" i="7"/>
  <c r="AD51" i="7"/>
  <c r="AE51" i="7"/>
  <c r="AF51" i="7"/>
  <c r="AG51" i="7"/>
  <c r="AH51" i="7"/>
  <c r="Z52" i="7"/>
  <c r="AA52" i="7"/>
  <c r="AB52" i="7"/>
  <c r="AC52" i="7"/>
  <c r="AD52" i="7"/>
  <c r="AE52" i="7"/>
  <c r="AF52" i="7"/>
  <c r="AG52" i="7"/>
  <c r="AH52" i="7"/>
  <c r="Z53" i="7"/>
  <c r="AA53" i="7"/>
  <c r="AB53" i="7"/>
  <c r="AC53" i="7"/>
  <c r="AD53" i="7"/>
  <c r="AE53" i="7"/>
  <c r="AF53" i="7"/>
  <c r="AG53" i="7"/>
  <c r="AI51" i="7" s="1"/>
  <c r="AJ51" i="7" s="1"/>
  <c r="AH53" i="7"/>
  <c r="Z54" i="7"/>
  <c r="AA54" i="7"/>
  <c r="AB54" i="7"/>
  <c r="AC54" i="7"/>
  <c r="AD54" i="7"/>
  <c r="AE54" i="7"/>
  <c r="AF54" i="7"/>
  <c r="AG54" i="7"/>
  <c r="AH54" i="7"/>
  <c r="Z55" i="7"/>
  <c r="AA55" i="7"/>
  <c r="AB55" i="7"/>
  <c r="AC55" i="7"/>
  <c r="AD55" i="7"/>
  <c r="AE55" i="7"/>
  <c r="AF55" i="7"/>
  <c r="AG55" i="7"/>
  <c r="AH55" i="7"/>
  <c r="Z56" i="7"/>
  <c r="AA56" i="7"/>
  <c r="AB56" i="7"/>
  <c r="AC56" i="7"/>
  <c r="AD56" i="7"/>
  <c r="AE56" i="7"/>
  <c r="AF56" i="7"/>
  <c r="AG56" i="7"/>
  <c r="AH56" i="7"/>
  <c r="Z57" i="7"/>
  <c r="AA57" i="7"/>
  <c r="AB57" i="7"/>
  <c r="AC57" i="7"/>
  <c r="AD57" i="7"/>
  <c r="AE57" i="7"/>
  <c r="AF57" i="7"/>
  <c r="AG57" i="7"/>
  <c r="AI55" i="7" s="1"/>
  <c r="AJ55" i="7" s="1"/>
  <c r="AH57" i="7"/>
  <c r="Z58" i="7"/>
  <c r="AA58" i="7"/>
  <c r="AB58" i="7"/>
  <c r="AC58" i="7"/>
  <c r="AD58" i="7"/>
  <c r="AE58" i="7"/>
  <c r="AF58" i="7"/>
  <c r="AG58" i="7"/>
  <c r="AH58" i="7"/>
  <c r="Z59" i="7"/>
  <c r="AA59" i="7"/>
  <c r="AB59" i="7"/>
  <c r="AC59" i="7"/>
  <c r="AD59" i="7"/>
  <c r="AE59" i="7"/>
  <c r="AF59" i="7"/>
  <c r="AG59" i="7"/>
  <c r="AH59" i="7"/>
  <c r="Z60" i="7"/>
  <c r="AA60" i="7"/>
  <c r="AB60" i="7"/>
  <c r="AC60" i="7"/>
  <c r="AD60" i="7"/>
  <c r="AE60" i="7"/>
  <c r="AF60" i="7"/>
  <c r="AG60" i="7"/>
  <c r="AH60" i="7"/>
  <c r="Z61" i="7"/>
  <c r="AA61" i="7"/>
  <c r="AB61" i="7"/>
  <c r="AC61" i="7"/>
  <c r="AD61" i="7"/>
  <c r="AE61" i="7"/>
  <c r="AF61" i="7"/>
  <c r="AG61" i="7"/>
  <c r="AI59" i="7" s="1"/>
  <c r="AJ59" i="7" s="1"/>
  <c r="AH61" i="7"/>
  <c r="Z62" i="7"/>
  <c r="AA62" i="7"/>
  <c r="AB62" i="7"/>
  <c r="AC62" i="7"/>
  <c r="AD62" i="7"/>
  <c r="AE62" i="7"/>
  <c r="AF62" i="7"/>
  <c r="AG62" i="7"/>
  <c r="AH62" i="7"/>
  <c r="Z63" i="7"/>
  <c r="AA63" i="7"/>
  <c r="AB63" i="7"/>
  <c r="AC63" i="7"/>
  <c r="AD63" i="7"/>
  <c r="AE63" i="7"/>
  <c r="AF63" i="7"/>
  <c r="AG63" i="7"/>
  <c r="AH63" i="7"/>
  <c r="AI63" i="7"/>
  <c r="AJ63" i="7" s="1"/>
  <c r="L21" i="7"/>
  <c r="L22" i="7"/>
  <c r="L23" i="7"/>
  <c r="M23" i="7" s="1"/>
  <c r="L24" i="7"/>
  <c r="L25" i="7"/>
  <c r="L26" i="7"/>
  <c r="L27" i="7"/>
  <c r="M27" i="7" s="1"/>
  <c r="L28" i="7"/>
  <c r="L29" i="7"/>
  <c r="L30" i="7"/>
  <c r="L31" i="7"/>
  <c r="M31" i="7" s="1"/>
  <c r="L32" i="7"/>
  <c r="L33" i="7"/>
  <c r="L34" i="7"/>
  <c r="L35" i="7"/>
  <c r="M35" i="7" s="1"/>
  <c r="L36" i="7"/>
  <c r="L37" i="7"/>
  <c r="L38" i="7"/>
  <c r="L39" i="7"/>
  <c r="M39" i="7" s="1"/>
  <c r="L40" i="7"/>
  <c r="L41" i="7"/>
  <c r="L42" i="7"/>
  <c r="L43" i="7"/>
  <c r="M43" i="7" s="1"/>
  <c r="L44" i="7"/>
  <c r="L45" i="7"/>
  <c r="L46" i="7"/>
  <c r="L47" i="7"/>
  <c r="M47" i="7" s="1"/>
  <c r="L48" i="7"/>
  <c r="L49" i="7"/>
  <c r="L50" i="7"/>
  <c r="L51" i="7"/>
  <c r="M51" i="7" s="1"/>
  <c r="L52" i="7"/>
  <c r="L53" i="7"/>
  <c r="L54" i="7"/>
  <c r="L55" i="7"/>
  <c r="M55" i="7" s="1"/>
  <c r="L56" i="7"/>
  <c r="L57" i="7"/>
  <c r="L58" i="7"/>
  <c r="L59" i="7"/>
  <c r="M59" i="7" s="1"/>
  <c r="L60" i="7"/>
  <c r="L61" i="7"/>
  <c r="L62" i="7"/>
  <c r="Z20" i="6"/>
  <c r="AA20" i="6"/>
  <c r="AB20" i="6"/>
  <c r="AC20" i="6"/>
  <c r="AD20" i="6"/>
  <c r="AE20" i="6"/>
  <c r="AF20" i="6"/>
  <c r="AI20" i="6" s="1"/>
  <c r="AJ20" i="6" s="1"/>
  <c r="AG20" i="6"/>
  <c r="AH20" i="6"/>
  <c r="Z21" i="6"/>
  <c r="AA21" i="6"/>
  <c r="AB21" i="6"/>
  <c r="AC21" i="6"/>
  <c r="AD21" i="6"/>
  <c r="AE21" i="6"/>
  <c r="AF21" i="6"/>
  <c r="AG21" i="6"/>
  <c r="AH21" i="6"/>
  <c r="Z22" i="6"/>
  <c r="AA22" i="6"/>
  <c r="AB22" i="6"/>
  <c r="AC22" i="6"/>
  <c r="AD22" i="6"/>
  <c r="AE22" i="6"/>
  <c r="AF22" i="6"/>
  <c r="AI21" i="6" s="1"/>
  <c r="AJ21" i="6" s="1"/>
  <c r="AG22" i="6"/>
  <c r="AH22" i="6"/>
  <c r="Z23" i="6"/>
  <c r="AA23" i="6"/>
  <c r="AB23" i="6"/>
  <c r="AC23" i="6"/>
  <c r="AD23" i="6"/>
  <c r="AE23" i="6"/>
  <c r="AF23" i="6"/>
  <c r="AG23" i="6"/>
  <c r="AH23" i="6"/>
  <c r="Z24" i="6"/>
  <c r="AA24" i="6"/>
  <c r="AB24" i="6"/>
  <c r="AC24" i="6"/>
  <c r="AD24" i="6"/>
  <c r="AE24" i="6"/>
  <c r="AF24" i="6"/>
  <c r="AI23" i="6" s="1"/>
  <c r="AJ23" i="6" s="1"/>
  <c r="AG24" i="6"/>
  <c r="AH24" i="6"/>
  <c r="Z25" i="6"/>
  <c r="AA25" i="6"/>
  <c r="AB25" i="6"/>
  <c r="AC25" i="6"/>
  <c r="AD25" i="6"/>
  <c r="AE25" i="6"/>
  <c r="AF25" i="6"/>
  <c r="AG25" i="6"/>
  <c r="AH25" i="6"/>
  <c r="Z26" i="6"/>
  <c r="AA26" i="6"/>
  <c r="AB26" i="6"/>
  <c r="AC26" i="6"/>
  <c r="AD26" i="6"/>
  <c r="AE26" i="6"/>
  <c r="AF26" i="6"/>
  <c r="AI25" i="6" s="1"/>
  <c r="AJ25" i="6" s="1"/>
  <c r="AG26" i="6"/>
  <c r="AH26" i="6"/>
  <c r="Z27" i="6"/>
  <c r="AA27" i="6"/>
  <c r="AB27" i="6"/>
  <c r="AC27" i="6"/>
  <c r="AD27" i="6"/>
  <c r="AE27" i="6"/>
  <c r="AF27" i="6"/>
  <c r="AG27" i="6"/>
  <c r="AH27" i="6"/>
  <c r="Z28" i="6"/>
  <c r="AA28" i="6"/>
  <c r="AB28" i="6"/>
  <c r="AC28" i="6"/>
  <c r="AD28" i="6"/>
  <c r="AE28" i="6"/>
  <c r="AF28" i="6"/>
  <c r="AI27" i="6" s="1"/>
  <c r="AJ27" i="6" s="1"/>
  <c r="AG28" i="6"/>
  <c r="AH28" i="6"/>
  <c r="Z29" i="6"/>
  <c r="AA29" i="6"/>
  <c r="AB29" i="6"/>
  <c r="AC29" i="6"/>
  <c r="AD29" i="6"/>
  <c r="AE29" i="6"/>
  <c r="AF29" i="6"/>
  <c r="AG29" i="6"/>
  <c r="AH29" i="6"/>
  <c r="Z30" i="6"/>
  <c r="AA30" i="6"/>
  <c r="AB30" i="6"/>
  <c r="AC30" i="6"/>
  <c r="AD30" i="6"/>
  <c r="AE30" i="6"/>
  <c r="AF30" i="6"/>
  <c r="AI29" i="6" s="1"/>
  <c r="AJ29" i="6" s="1"/>
  <c r="AG30" i="6"/>
  <c r="AH30" i="6"/>
  <c r="Z31" i="6"/>
  <c r="AA31" i="6"/>
  <c r="AB31" i="6"/>
  <c r="AC31" i="6"/>
  <c r="AD31" i="6"/>
  <c r="AE31" i="6"/>
  <c r="AF31" i="6"/>
  <c r="AG31" i="6"/>
  <c r="AH31" i="6"/>
  <c r="Z32" i="6"/>
  <c r="AA32" i="6"/>
  <c r="AB32" i="6"/>
  <c r="AC32" i="6"/>
  <c r="AD32" i="6"/>
  <c r="AE32" i="6"/>
  <c r="AF32" i="6"/>
  <c r="AI31" i="6" s="1"/>
  <c r="AJ31" i="6" s="1"/>
  <c r="AG32" i="6"/>
  <c r="AH32" i="6"/>
  <c r="Z33" i="6"/>
  <c r="AA33" i="6"/>
  <c r="AB33" i="6"/>
  <c r="AC33" i="6"/>
  <c r="AD33" i="6"/>
  <c r="AE33" i="6"/>
  <c r="AF33" i="6"/>
  <c r="AG33" i="6"/>
  <c r="AH33" i="6"/>
  <c r="Z34" i="6"/>
  <c r="AA34" i="6"/>
  <c r="AB34" i="6"/>
  <c r="AC34" i="6"/>
  <c r="AD34" i="6"/>
  <c r="AE34" i="6"/>
  <c r="AF34" i="6"/>
  <c r="AI33" i="6" s="1"/>
  <c r="AJ33" i="6" s="1"/>
  <c r="AG34" i="6"/>
  <c r="AH34" i="6"/>
  <c r="Z35" i="6"/>
  <c r="AA35" i="6"/>
  <c r="AB35" i="6"/>
  <c r="AC35" i="6"/>
  <c r="AD35" i="6"/>
  <c r="AE35" i="6"/>
  <c r="AF35" i="6"/>
  <c r="AG35" i="6"/>
  <c r="AH35" i="6"/>
  <c r="Z36" i="6"/>
  <c r="AA36" i="6"/>
  <c r="AB36" i="6"/>
  <c r="AC36" i="6"/>
  <c r="AD36" i="6"/>
  <c r="AE36" i="6"/>
  <c r="AF36" i="6"/>
  <c r="AG36" i="6"/>
  <c r="AH36" i="6"/>
  <c r="Z37" i="6"/>
  <c r="AA37" i="6"/>
  <c r="AB37" i="6"/>
  <c r="AC37" i="6"/>
  <c r="AD37" i="6"/>
  <c r="AE37" i="6"/>
  <c r="AF37" i="6"/>
  <c r="AG37" i="6"/>
  <c r="AH37" i="6"/>
  <c r="Z38" i="6"/>
  <c r="AA38" i="6"/>
  <c r="AB38" i="6"/>
  <c r="AC38" i="6"/>
  <c r="AD38" i="6"/>
  <c r="AE38" i="6"/>
  <c r="AF38" i="6"/>
  <c r="AI37" i="6" s="1"/>
  <c r="AJ37" i="6" s="1"/>
  <c r="AG38" i="6"/>
  <c r="AH38" i="6"/>
  <c r="Z39" i="6"/>
  <c r="AA39" i="6"/>
  <c r="AB39" i="6"/>
  <c r="AC39" i="6"/>
  <c r="AD39" i="6"/>
  <c r="AE39" i="6"/>
  <c r="AF39" i="6"/>
  <c r="AG39" i="6"/>
  <c r="AH39" i="6"/>
  <c r="Z40" i="6"/>
  <c r="AA40" i="6"/>
  <c r="AB40" i="6"/>
  <c r="AC40" i="6"/>
  <c r="AD40" i="6"/>
  <c r="AE40" i="6"/>
  <c r="AF40" i="6"/>
  <c r="AG40" i="6"/>
  <c r="AH40" i="6"/>
  <c r="Z41" i="6"/>
  <c r="AA41" i="6"/>
  <c r="AB41" i="6"/>
  <c r="AC41" i="6"/>
  <c r="AD41" i="6"/>
  <c r="AE41" i="6"/>
  <c r="AF41" i="6"/>
  <c r="AG41" i="6"/>
  <c r="AH41" i="6"/>
  <c r="Z42" i="6"/>
  <c r="AA42" i="6"/>
  <c r="AB42" i="6"/>
  <c r="AC42" i="6"/>
  <c r="AD42" i="6"/>
  <c r="AE42" i="6"/>
  <c r="AF42" i="6"/>
  <c r="AI41" i="6" s="1"/>
  <c r="AJ41" i="6" s="1"/>
  <c r="AG42" i="6"/>
  <c r="AH42" i="6"/>
  <c r="Z43" i="6"/>
  <c r="AA43" i="6"/>
  <c r="AB43" i="6"/>
  <c r="AC43" i="6"/>
  <c r="AD43" i="6"/>
  <c r="AE43" i="6"/>
  <c r="AF43" i="6"/>
  <c r="AG43" i="6"/>
  <c r="AH43" i="6"/>
  <c r="Z44" i="6"/>
  <c r="AA44" i="6"/>
  <c r="AB44" i="6"/>
  <c r="AC44" i="6"/>
  <c r="AD44" i="6"/>
  <c r="AE44" i="6"/>
  <c r="AF44" i="6"/>
  <c r="AG44" i="6"/>
  <c r="AH44" i="6"/>
  <c r="Z45" i="6"/>
  <c r="AA45" i="6"/>
  <c r="AB45" i="6"/>
  <c r="AC45" i="6"/>
  <c r="AD45" i="6"/>
  <c r="AE45" i="6"/>
  <c r="AF45" i="6"/>
  <c r="AG45" i="6"/>
  <c r="AH45" i="6"/>
  <c r="Z46" i="6"/>
  <c r="AA46" i="6"/>
  <c r="AB46" i="6"/>
  <c r="AC46" i="6"/>
  <c r="AD46" i="6"/>
  <c r="AE46" i="6"/>
  <c r="AF46" i="6"/>
  <c r="AI45" i="6" s="1"/>
  <c r="AJ45" i="6" s="1"/>
  <c r="AG46" i="6"/>
  <c r="AH46" i="6"/>
  <c r="Z47" i="6"/>
  <c r="AA47" i="6"/>
  <c r="AB47" i="6"/>
  <c r="AC47" i="6"/>
  <c r="AD47" i="6"/>
  <c r="AE47" i="6"/>
  <c r="AF47" i="6"/>
  <c r="AG47" i="6"/>
  <c r="AH47" i="6"/>
  <c r="Z48" i="6"/>
  <c r="AA48" i="6"/>
  <c r="AB48" i="6"/>
  <c r="AC48" i="6"/>
  <c r="AD48" i="6"/>
  <c r="AE48" i="6"/>
  <c r="AF48" i="6"/>
  <c r="AG48" i="6"/>
  <c r="AH48" i="6"/>
  <c r="Z49" i="6"/>
  <c r="AA49" i="6"/>
  <c r="AB49" i="6"/>
  <c r="AC49" i="6"/>
  <c r="AD49" i="6"/>
  <c r="AE49" i="6"/>
  <c r="AF49" i="6"/>
  <c r="AG49" i="6"/>
  <c r="AH49" i="6"/>
  <c r="Z50" i="6"/>
  <c r="AA50" i="6"/>
  <c r="AB50" i="6"/>
  <c r="AC50" i="6"/>
  <c r="AD50" i="6"/>
  <c r="AE50" i="6"/>
  <c r="AF50" i="6"/>
  <c r="AI49" i="6" s="1"/>
  <c r="AJ49" i="6" s="1"/>
  <c r="AG50" i="6"/>
  <c r="AH50" i="6"/>
  <c r="Z51" i="6"/>
  <c r="AA51" i="6"/>
  <c r="AB51" i="6"/>
  <c r="AC51" i="6"/>
  <c r="AD51" i="6"/>
  <c r="AE51" i="6"/>
  <c r="AF51" i="6"/>
  <c r="AG51" i="6"/>
  <c r="AH51" i="6"/>
  <c r="Z52" i="6"/>
  <c r="AA52" i="6"/>
  <c r="AB52" i="6"/>
  <c r="AC52" i="6"/>
  <c r="AD52" i="6"/>
  <c r="AE52" i="6"/>
  <c r="AF52" i="6"/>
  <c r="AG52" i="6"/>
  <c r="AH52" i="6"/>
  <c r="Z53" i="6"/>
  <c r="AA53" i="6"/>
  <c r="AB53" i="6"/>
  <c r="AC53" i="6"/>
  <c r="AD53" i="6"/>
  <c r="AE53" i="6"/>
  <c r="AF53" i="6"/>
  <c r="AG53" i="6"/>
  <c r="AH53" i="6"/>
  <c r="Z54" i="6"/>
  <c r="AA54" i="6"/>
  <c r="AB54" i="6"/>
  <c r="AC54" i="6"/>
  <c r="AD54" i="6"/>
  <c r="AE54" i="6"/>
  <c r="AF54" i="6"/>
  <c r="AI53" i="6" s="1"/>
  <c r="AJ53" i="6" s="1"/>
  <c r="AG54" i="6"/>
  <c r="AH54" i="6"/>
  <c r="Z55" i="6"/>
  <c r="AA55" i="6"/>
  <c r="AB55" i="6"/>
  <c r="AC55" i="6"/>
  <c r="AD55" i="6"/>
  <c r="AE55" i="6"/>
  <c r="AF55" i="6"/>
  <c r="AG55" i="6"/>
  <c r="AH55" i="6"/>
  <c r="Z56" i="6"/>
  <c r="AA56" i="6"/>
  <c r="AB56" i="6"/>
  <c r="AC56" i="6"/>
  <c r="AD56" i="6"/>
  <c r="AE56" i="6"/>
  <c r="AF56" i="6"/>
  <c r="AG56" i="6"/>
  <c r="AH56" i="6"/>
  <c r="Z57" i="6"/>
  <c r="AA57" i="6"/>
  <c r="AB57" i="6"/>
  <c r="AC57" i="6"/>
  <c r="AD57" i="6"/>
  <c r="AE57" i="6"/>
  <c r="AF57" i="6"/>
  <c r="AG57" i="6"/>
  <c r="AH57" i="6"/>
  <c r="Z58" i="6"/>
  <c r="AA58" i="6"/>
  <c r="AB58" i="6"/>
  <c r="AC58" i="6"/>
  <c r="AD58" i="6"/>
  <c r="AE58" i="6"/>
  <c r="AF58" i="6"/>
  <c r="AI57" i="6" s="1"/>
  <c r="AJ57" i="6" s="1"/>
  <c r="AG58" i="6"/>
  <c r="AH58" i="6"/>
  <c r="Z59" i="6"/>
  <c r="AA59" i="6"/>
  <c r="AB59" i="6"/>
  <c r="AC59" i="6"/>
  <c r="AD59" i="6"/>
  <c r="AE59" i="6"/>
  <c r="AF59" i="6"/>
  <c r="AG59" i="6"/>
  <c r="AH59" i="6"/>
  <c r="Z60" i="6"/>
  <c r="AA60" i="6"/>
  <c r="AB60" i="6"/>
  <c r="AC60" i="6"/>
  <c r="AD60" i="6"/>
  <c r="AE60" i="6"/>
  <c r="AF60" i="6"/>
  <c r="AG60" i="6"/>
  <c r="AH60" i="6"/>
  <c r="Z61" i="6"/>
  <c r="AA61" i="6"/>
  <c r="AB61" i="6"/>
  <c r="AC61" i="6"/>
  <c r="AD61" i="6"/>
  <c r="AE61" i="6"/>
  <c r="AF61" i="6"/>
  <c r="AG61" i="6"/>
  <c r="AH61" i="6"/>
  <c r="Z62" i="6"/>
  <c r="AA62" i="6"/>
  <c r="AB62" i="6"/>
  <c r="AC62" i="6"/>
  <c r="AD62" i="6"/>
  <c r="AE62" i="6"/>
  <c r="AF62" i="6"/>
  <c r="AI61" i="6" s="1"/>
  <c r="AJ61" i="6" s="1"/>
  <c r="AG62" i="6"/>
  <c r="AH62" i="6"/>
  <c r="Z63" i="6"/>
  <c r="AA63" i="6"/>
  <c r="AB63" i="6"/>
  <c r="AC63" i="6"/>
  <c r="AD63" i="6"/>
  <c r="AE63" i="6"/>
  <c r="AF63" i="6"/>
  <c r="AG63" i="6"/>
  <c r="AH63" i="6"/>
  <c r="Z64" i="6"/>
  <c r="AA64" i="6"/>
  <c r="AB64" i="6"/>
  <c r="AC64" i="6"/>
  <c r="AD64" i="6"/>
  <c r="AE64" i="6"/>
  <c r="AF64" i="6"/>
  <c r="AG64" i="6"/>
  <c r="AH64" i="6"/>
  <c r="Z65" i="6"/>
  <c r="AA65" i="6"/>
  <c r="AB65" i="6"/>
  <c r="AC65" i="6"/>
  <c r="AD65" i="6"/>
  <c r="AE65" i="6"/>
  <c r="AF65" i="6"/>
  <c r="AG65" i="6"/>
  <c r="AH65" i="6"/>
  <c r="Z66" i="6"/>
  <c r="AA66" i="6"/>
  <c r="AB66" i="6"/>
  <c r="AC66" i="6"/>
  <c r="AD66" i="6"/>
  <c r="AE66" i="6"/>
  <c r="AF66" i="6"/>
  <c r="AI65" i="6" s="1"/>
  <c r="AJ65" i="6" s="1"/>
  <c r="AG66" i="6"/>
  <c r="AH66" i="6"/>
  <c r="Z67" i="6"/>
  <c r="AA67" i="6"/>
  <c r="AB67" i="6"/>
  <c r="AC67" i="6"/>
  <c r="AD67" i="6"/>
  <c r="AE67" i="6"/>
  <c r="AF67" i="6"/>
  <c r="AG67" i="6"/>
  <c r="AH67" i="6"/>
  <c r="Z68" i="6"/>
  <c r="AA68" i="6"/>
  <c r="AB68" i="6"/>
  <c r="AC68" i="6"/>
  <c r="AD68" i="6"/>
  <c r="AE68" i="6"/>
  <c r="AF68" i="6"/>
  <c r="AG68" i="6"/>
  <c r="AH68" i="6"/>
  <c r="Z69" i="6"/>
  <c r="AA69" i="6"/>
  <c r="AB69" i="6"/>
  <c r="AC69" i="6"/>
  <c r="AD69" i="6"/>
  <c r="AE69" i="6"/>
  <c r="AF69" i="6"/>
  <c r="AG69" i="6"/>
  <c r="AH69" i="6"/>
  <c r="Z70" i="6"/>
  <c r="AA70" i="6"/>
  <c r="AB70" i="6"/>
  <c r="AC70" i="6"/>
  <c r="AD70" i="6"/>
  <c r="AE70" i="6"/>
  <c r="AF70" i="6"/>
  <c r="AI69" i="6" s="1"/>
  <c r="AJ69" i="6" s="1"/>
  <c r="AG70" i="6"/>
  <c r="AH70" i="6"/>
  <c r="Z71" i="6"/>
  <c r="AA71" i="6"/>
  <c r="AB71" i="6"/>
  <c r="AC71" i="6"/>
  <c r="AD71" i="6"/>
  <c r="AE71" i="6"/>
  <c r="AF71" i="6"/>
  <c r="AG71" i="6"/>
  <c r="AH71" i="6"/>
  <c r="Z72" i="6"/>
  <c r="AA72" i="6"/>
  <c r="AB72" i="6"/>
  <c r="AC72" i="6"/>
  <c r="AD72" i="6"/>
  <c r="AE72" i="6"/>
  <c r="AF72" i="6"/>
  <c r="AG72" i="6"/>
  <c r="AH72" i="6"/>
  <c r="Z73" i="6"/>
  <c r="AA73" i="6"/>
  <c r="AB73" i="6"/>
  <c r="AC73" i="6"/>
  <c r="AD73" i="6"/>
  <c r="AE73" i="6"/>
  <c r="AF73" i="6"/>
  <c r="AG73" i="6"/>
  <c r="AH73" i="6"/>
  <c r="Z74" i="6"/>
  <c r="AA74" i="6"/>
  <c r="AB74" i="6"/>
  <c r="AC74" i="6"/>
  <c r="AD74" i="6"/>
  <c r="AE74" i="6"/>
  <c r="AF74" i="6"/>
  <c r="AI73" i="6" s="1"/>
  <c r="AJ73" i="6" s="1"/>
  <c r="AG74" i="6"/>
  <c r="AH74" i="6"/>
  <c r="Z75" i="6"/>
  <c r="AA75" i="6"/>
  <c r="AB75" i="6"/>
  <c r="AC75" i="6"/>
  <c r="AD75" i="6"/>
  <c r="AE75" i="6"/>
  <c r="AF75" i="6"/>
  <c r="AG75" i="6"/>
  <c r="AH75" i="6"/>
  <c r="Z76" i="6"/>
  <c r="AA76" i="6"/>
  <c r="AB76" i="6"/>
  <c r="AC76" i="6"/>
  <c r="AD76" i="6"/>
  <c r="AE76" i="6"/>
  <c r="AF76" i="6"/>
  <c r="AG76" i="6"/>
  <c r="AH76" i="6"/>
  <c r="Z77" i="6"/>
  <c r="AA77" i="6"/>
  <c r="AB77" i="6"/>
  <c r="AC77" i="6"/>
  <c r="AD77" i="6"/>
  <c r="AE77" i="6"/>
  <c r="AF77" i="6"/>
  <c r="AG77" i="6"/>
  <c r="AH77" i="6"/>
  <c r="Z78" i="6"/>
  <c r="AA78" i="6"/>
  <c r="AB78" i="6"/>
  <c r="AC78" i="6"/>
  <c r="AD78" i="6"/>
  <c r="AE78" i="6"/>
  <c r="AF78" i="6"/>
  <c r="AI77" i="6" s="1"/>
  <c r="AJ77" i="6" s="1"/>
  <c r="AG78" i="6"/>
  <c r="AH78" i="6"/>
  <c r="Z79" i="6"/>
  <c r="AA79" i="6"/>
  <c r="AB79" i="6"/>
  <c r="AC79" i="6"/>
  <c r="AD79" i="6"/>
  <c r="AE79" i="6"/>
  <c r="AF79" i="6"/>
  <c r="AG79" i="6"/>
  <c r="AH79" i="6"/>
  <c r="Z80" i="6"/>
  <c r="AA80" i="6"/>
  <c r="AB80" i="6"/>
  <c r="AC80" i="6"/>
  <c r="AD80" i="6"/>
  <c r="AE80" i="6"/>
  <c r="AF80" i="6"/>
  <c r="AG80" i="6"/>
  <c r="AH80" i="6"/>
  <c r="Z81" i="6"/>
  <c r="AA81" i="6"/>
  <c r="AB81" i="6"/>
  <c r="AC81" i="6"/>
  <c r="AD81" i="6"/>
  <c r="AE81" i="6"/>
  <c r="AF81" i="6"/>
  <c r="AG81" i="6"/>
  <c r="AH81" i="6"/>
  <c r="Z82" i="6"/>
  <c r="AA82" i="6"/>
  <c r="AB82" i="6"/>
  <c r="AC82" i="6"/>
  <c r="AD82" i="6"/>
  <c r="AE82" i="6"/>
  <c r="AF82" i="6"/>
  <c r="AI81" i="6" s="1"/>
  <c r="AJ81" i="6" s="1"/>
  <c r="AG82" i="6"/>
  <c r="AH82" i="6"/>
  <c r="Z83" i="6"/>
  <c r="AA83" i="6"/>
  <c r="AB83" i="6"/>
  <c r="AC83" i="6"/>
  <c r="AD83" i="6"/>
  <c r="AE83" i="6"/>
  <c r="AF83" i="6"/>
  <c r="AG83" i="6"/>
  <c r="AH83" i="6"/>
  <c r="Z84" i="6"/>
  <c r="AA84" i="6"/>
  <c r="AB84" i="6"/>
  <c r="AC84" i="6"/>
  <c r="AD84" i="6"/>
  <c r="AE84" i="6"/>
  <c r="AF84" i="6"/>
  <c r="AG84" i="6"/>
  <c r="AH84" i="6"/>
  <c r="Z85" i="6"/>
  <c r="AA85" i="6"/>
  <c r="AB85" i="6"/>
  <c r="AC85" i="6"/>
  <c r="AD85" i="6"/>
  <c r="AE85" i="6"/>
  <c r="AF85" i="6"/>
  <c r="AG85" i="6"/>
  <c r="AH85" i="6"/>
  <c r="Z86" i="6"/>
  <c r="AA86" i="6"/>
  <c r="AB86" i="6"/>
  <c r="AC86" i="6"/>
  <c r="AD86" i="6"/>
  <c r="AE86" i="6"/>
  <c r="AF86" i="6"/>
  <c r="AI85" i="6" s="1"/>
  <c r="AJ85" i="6" s="1"/>
  <c r="AG86" i="6"/>
  <c r="AH86" i="6"/>
  <c r="Z87" i="6"/>
  <c r="AA87" i="6"/>
  <c r="AB87" i="6"/>
  <c r="AC87" i="6"/>
  <c r="AD87" i="6"/>
  <c r="AE87" i="6"/>
  <c r="AF87" i="6"/>
  <c r="AG87" i="6"/>
  <c r="AH87" i="6"/>
  <c r="Z88" i="6"/>
  <c r="AA88" i="6"/>
  <c r="AB88" i="6"/>
  <c r="AC88" i="6"/>
  <c r="AD88" i="6"/>
  <c r="AE88" i="6"/>
  <c r="AF88" i="6"/>
  <c r="AG88" i="6"/>
  <c r="AH88" i="6"/>
  <c r="Z89" i="6"/>
  <c r="AA89" i="6"/>
  <c r="AB89" i="6"/>
  <c r="AC89" i="6"/>
  <c r="AD89" i="6"/>
  <c r="AE89" i="6"/>
  <c r="AF89" i="6"/>
  <c r="AG89" i="6"/>
  <c r="AH89" i="6"/>
  <c r="Z90" i="6"/>
  <c r="AA90" i="6"/>
  <c r="AB90" i="6"/>
  <c r="AC90" i="6"/>
  <c r="AD90" i="6"/>
  <c r="AE90" i="6"/>
  <c r="AF90" i="6"/>
  <c r="AI89" i="6" s="1"/>
  <c r="AJ89" i="6" s="1"/>
  <c r="AG90" i="6"/>
  <c r="AH90" i="6"/>
  <c r="Z91" i="6"/>
  <c r="AA91" i="6"/>
  <c r="AB91" i="6"/>
  <c r="AC91" i="6"/>
  <c r="AD91" i="6"/>
  <c r="AE91" i="6"/>
  <c r="AF91" i="6"/>
  <c r="AG91" i="6"/>
  <c r="AH91" i="6"/>
  <c r="Z92" i="6"/>
  <c r="AA92" i="6"/>
  <c r="AB92" i="6"/>
  <c r="AC92" i="6"/>
  <c r="AD92" i="6"/>
  <c r="AE92" i="6"/>
  <c r="AF92" i="6"/>
  <c r="AI91" i="6" s="1"/>
  <c r="AJ91" i="6" s="1"/>
  <c r="AG92" i="6"/>
  <c r="AH92" i="6"/>
  <c r="Z93" i="6"/>
  <c r="AA93" i="6"/>
  <c r="AB93" i="6"/>
  <c r="AC93" i="6"/>
  <c r="AD93" i="6"/>
  <c r="AE93" i="6"/>
  <c r="AF93" i="6"/>
  <c r="AG93" i="6"/>
  <c r="AH93" i="6"/>
  <c r="Z94" i="6"/>
  <c r="AA94" i="6"/>
  <c r="AB94" i="6"/>
  <c r="AC94" i="6"/>
  <c r="AD94" i="6"/>
  <c r="AE94" i="6"/>
  <c r="AF94" i="6"/>
  <c r="AI93" i="6" s="1"/>
  <c r="AJ93" i="6" s="1"/>
  <c r="AG94" i="6"/>
  <c r="AH94" i="6"/>
  <c r="Z95" i="6"/>
  <c r="AA95" i="6"/>
  <c r="AB95" i="6"/>
  <c r="AC95" i="6"/>
  <c r="AD95" i="6"/>
  <c r="AE95" i="6"/>
  <c r="AF95" i="6"/>
  <c r="AG95" i="6"/>
  <c r="AH95" i="6"/>
  <c r="Z96" i="6"/>
  <c r="AA96" i="6"/>
  <c r="AB96" i="6"/>
  <c r="AC96" i="6"/>
  <c r="AD96" i="6"/>
  <c r="AE96" i="6"/>
  <c r="AF96" i="6"/>
  <c r="AI95" i="6" s="1"/>
  <c r="AJ95" i="6" s="1"/>
  <c r="AG96" i="6"/>
  <c r="AH96" i="6"/>
  <c r="Z97" i="6"/>
  <c r="AA97" i="6"/>
  <c r="AB97" i="6"/>
  <c r="AC97" i="6"/>
  <c r="AD97" i="6"/>
  <c r="AE97" i="6"/>
  <c r="AF97" i="6"/>
  <c r="AG97" i="6"/>
  <c r="AH97" i="6"/>
  <c r="Z98" i="6"/>
  <c r="AA98" i="6"/>
  <c r="AB98" i="6"/>
  <c r="AC98" i="6"/>
  <c r="AD98" i="6"/>
  <c r="AE98" i="6"/>
  <c r="AF98" i="6"/>
  <c r="AI97" i="6" s="1"/>
  <c r="AJ97" i="6" s="1"/>
  <c r="AG98" i="6"/>
  <c r="AH98" i="6"/>
  <c r="Z99" i="6"/>
  <c r="AA99" i="6"/>
  <c r="AB99" i="6"/>
  <c r="AC99" i="6"/>
  <c r="AD99" i="6"/>
  <c r="AE99" i="6"/>
  <c r="AF99" i="6"/>
  <c r="AG99" i="6"/>
  <c r="AH99" i="6"/>
  <c r="Z100" i="6"/>
  <c r="AA100" i="6"/>
  <c r="AB100" i="6"/>
  <c r="AC100" i="6"/>
  <c r="AD100" i="6"/>
  <c r="AE100" i="6"/>
  <c r="AF100" i="6"/>
  <c r="AI99" i="6" s="1"/>
  <c r="AJ99" i="6" s="1"/>
  <c r="AG100" i="6"/>
  <c r="AH100" i="6"/>
  <c r="Z101" i="6"/>
  <c r="AA101" i="6"/>
  <c r="AB101" i="6"/>
  <c r="AC101" i="6"/>
  <c r="AD101" i="6"/>
  <c r="AE101" i="6"/>
  <c r="AF101" i="6"/>
  <c r="AG101" i="6"/>
  <c r="AH101" i="6"/>
  <c r="Z102" i="6"/>
  <c r="AA102" i="6"/>
  <c r="AB102" i="6"/>
  <c r="AC102" i="6"/>
  <c r="AD102" i="6"/>
  <c r="AE102" i="6"/>
  <c r="AF102" i="6"/>
  <c r="AI101" i="6" s="1"/>
  <c r="AJ101" i="6" s="1"/>
  <c r="AG102" i="6"/>
  <c r="AH102" i="6"/>
  <c r="Z103" i="6"/>
  <c r="AA103" i="6"/>
  <c r="AB103" i="6"/>
  <c r="AC103" i="6"/>
  <c r="AD103" i="6"/>
  <c r="AE103" i="6"/>
  <c r="AF103" i="6"/>
  <c r="AG103" i="6"/>
  <c r="AH103" i="6"/>
  <c r="Z104" i="6"/>
  <c r="AA104" i="6"/>
  <c r="AB104" i="6"/>
  <c r="AC104" i="6"/>
  <c r="AD104" i="6"/>
  <c r="AE104" i="6"/>
  <c r="AF104" i="6"/>
  <c r="AG104" i="6"/>
  <c r="AH104" i="6"/>
  <c r="Z105" i="6"/>
  <c r="AA105" i="6"/>
  <c r="AB105" i="6"/>
  <c r="AC105" i="6"/>
  <c r="AD105" i="6"/>
  <c r="AE105" i="6"/>
  <c r="AF105" i="6"/>
  <c r="AG105" i="6"/>
  <c r="AH105" i="6"/>
  <c r="Z106" i="6"/>
  <c r="AA106" i="6"/>
  <c r="AB106" i="6"/>
  <c r="AC106" i="6"/>
  <c r="AD106" i="6"/>
  <c r="AE106" i="6"/>
  <c r="AF106" i="6"/>
  <c r="AI105" i="6" s="1"/>
  <c r="AJ105" i="6" s="1"/>
  <c r="AG106" i="6"/>
  <c r="AH106" i="6"/>
  <c r="Z107" i="6"/>
  <c r="AA107" i="6"/>
  <c r="AB107" i="6"/>
  <c r="AC107" i="6"/>
  <c r="AD107" i="6"/>
  <c r="AE107" i="6"/>
  <c r="AF107" i="6"/>
  <c r="AG107" i="6"/>
  <c r="AH107" i="6"/>
  <c r="Z108" i="6"/>
  <c r="AA108" i="6"/>
  <c r="AB108" i="6"/>
  <c r="AC108" i="6"/>
  <c r="AD108" i="6"/>
  <c r="AE108" i="6"/>
  <c r="AF108" i="6"/>
  <c r="AG108" i="6"/>
  <c r="AH108" i="6"/>
  <c r="Z109" i="6"/>
  <c r="AA109" i="6"/>
  <c r="AB109" i="6"/>
  <c r="AC109" i="6"/>
  <c r="AD109" i="6"/>
  <c r="AE109" i="6"/>
  <c r="AF109" i="6"/>
  <c r="AG109" i="6"/>
  <c r="AH109" i="6"/>
  <c r="Z110" i="6"/>
  <c r="AA110" i="6"/>
  <c r="AB110" i="6"/>
  <c r="AC110" i="6"/>
  <c r="AD110" i="6"/>
  <c r="AE110" i="6"/>
  <c r="AF110" i="6"/>
  <c r="AI109" i="6" s="1"/>
  <c r="AJ109" i="6" s="1"/>
  <c r="AG110" i="6"/>
  <c r="AH110" i="6"/>
  <c r="Z111" i="6"/>
  <c r="AA111" i="6"/>
  <c r="AB111" i="6"/>
  <c r="AC111" i="6"/>
  <c r="AD111" i="6"/>
  <c r="AE111" i="6"/>
  <c r="AF111" i="6"/>
  <c r="AG111" i="6"/>
  <c r="AH111" i="6"/>
  <c r="Z112" i="6"/>
  <c r="AA112" i="6"/>
  <c r="AB112" i="6"/>
  <c r="AC112" i="6"/>
  <c r="AD112" i="6"/>
  <c r="AE112" i="6"/>
  <c r="AF112" i="6"/>
  <c r="AG112" i="6"/>
  <c r="AH112" i="6"/>
  <c r="Z113" i="6"/>
  <c r="AA113" i="6"/>
  <c r="AB113" i="6"/>
  <c r="AC113" i="6"/>
  <c r="AD113" i="6"/>
  <c r="AE113" i="6"/>
  <c r="AF113" i="6"/>
  <c r="AG113" i="6"/>
  <c r="AH113" i="6"/>
  <c r="Z114" i="6"/>
  <c r="AA114" i="6"/>
  <c r="AB114" i="6"/>
  <c r="AC114" i="6"/>
  <c r="AD114" i="6"/>
  <c r="AE114" i="6"/>
  <c r="AF114" i="6"/>
  <c r="AI113" i="6" s="1"/>
  <c r="AJ113" i="6" s="1"/>
  <c r="AG114" i="6"/>
  <c r="AH114" i="6"/>
  <c r="Z115" i="6"/>
  <c r="AA115" i="6"/>
  <c r="AB115" i="6"/>
  <c r="AC115" i="6"/>
  <c r="AD115" i="6"/>
  <c r="AE115" i="6"/>
  <c r="AF115" i="6"/>
  <c r="AG115" i="6"/>
  <c r="AH115" i="6"/>
  <c r="Z116" i="6"/>
  <c r="AA116" i="6"/>
  <c r="AB116" i="6"/>
  <c r="AC116" i="6"/>
  <c r="AD116" i="6"/>
  <c r="AE116" i="6"/>
  <c r="AF116" i="6"/>
  <c r="AG116" i="6"/>
  <c r="AH116" i="6"/>
  <c r="Z117" i="6"/>
  <c r="AA117" i="6"/>
  <c r="AB117" i="6"/>
  <c r="AC117" i="6"/>
  <c r="AD117" i="6"/>
  <c r="AE117" i="6"/>
  <c r="AF117" i="6"/>
  <c r="AG117" i="6"/>
  <c r="AH117" i="6"/>
  <c r="Z118" i="6"/>
  <c r="AA118" i="6"/>
  <c r="AB118" i="6"/>
  <c r="AC118" i="6"/>
  <c r="AD118" i="6"/>
  <c r="AE118" i="6"/>
  <c r="AF118" i="6"/>
  <c r="AI117" i="6" s="1"/>
  <c r="AJ117" i="6" s="1"/>
  <c r="AG118" i="6"/>
  <c r="AH118" i="6"/>
  <c r="Z119" i="6"/>
  <c r="AA119" i="6"/>
  <c r="AB119" i="6"/>
  <c r="AC119" i="6"/>
  <c r="AD119" i="6"/>
  <c r="AE119" i="6"/>
  <c r="AF119" i="6"/>
  <c r="AG119" i="6"/>
  <c r="AH119" i="6"/>
  <c r="Z120" i="6"/>
  <c r="AA120" i="6"/>
  <c r="AB120" i="6"/>
  <c r="AC120" i="6"/>
  <c r="AD120" i="6"/>
  <c r="AE120" i="6"/>
  <c r="AF120" i="6"/>
  <c r="AG120" i="6"/>
  <c r="AH120" i="6"/>
  <c r="Z121" i="6"/>
  <c r="AA121" i="6"/>
  <c r="AB121" i="6"/>
  <c r="AC121" i="6"/>
  <c r="AD121" i="6"/>
  <c r="AE121" i="6"/>
  <c r="AF121" i="6"/>
  <c r="AG121" i="6"/>
  <c r="AH121" i="6"/>
  <c r="Z122" i="6"/>
  <c r="AA122" i="6"/>
  <c r="AB122" i="6"/>
  <c r="AC122" i="6"/>
  <c r="AD122" i="6"/>
  <c r="AE122" i="6"/>
  <c r="AF122" i="6"/>
  <c r="AI121" i="6" s="1"/>
  <c r="AJ121" i="6" s="1"/>
  <c r="AG122" i="6"/>
  <c r="AH122" i="6"/>
  <c r="Z123" i="6"/>
  <c r="AA123" i="6"/>
  <c r="AB123" i="6"/>
  <c r="AC123" i="6"/>
  <c r="AD123" i="6"/>
  <c r="AE123" i="6"/>
  <c r="AF123" i="6"/>
  <c r="AG123" i="6"/>
  <c r="AH123" i="6"/>
  <c r="Z124" i="6"/>
  <c r="AA124" i="6"/>
  <c r="AB124" i="6"/>
  <c r="AC124" i="6"/>
  <c r="AD124" i="6"/>
  <c r="AE124" i="6"/>
  <c r="AF124" i="6"/>
  <c r="AG124" i="6"/>
  <c r="AH124" i="6"/>
  <c r="Z125" i="6"/>
  <c r="AA125" i="6"/>
  <c r="AB125" i="6"/>
  <c r="AC125" i="6"/>
  <c r="AD125" i="6"/>
  <c r="AE125" i="6"/>
  <c r="AF125" i="6"/>
  <c r="AG125" i="6"/>
  <c r="AH125" i="6"/>
  <c r="Z126" i="6"/>
  <c r="AA126" i="6"/>
  <c r="AB126" i="6"/>
  <c r="AC126" i="6"/>
  <c r="AD126" i="6"/>
  <c r="AE126" i="6"/>
  <c r="AF126" i="6"/>
  <c r="AI125" i="6" s="1"/>
  <c r="AJ125" i="6" s="1"/>
  <c r="AG126" i="6"/>
  <c r="AH126" i="6"/>
  <c r="Z127" i="6"/>
  <c r="AA127" i="6"/>
  <c r="AB127" i="6"/>
  <c r="AC127" i="6"/>
  <c r="AD127" i="6"/>
  <c r="AE127" i="6"/>
  <c r="AF127" i="6"/>
  <c r="AG127" i="6"/>
  <c r="AH127" i="6"/>
  <c r="Z128" i="6"/>
  <c r="AA128" i="6"/>
  <c r="AB128" i="6"/>
  <c r="AC128" i="6"/>
  <c r="AD128" i="6"/>
  <c r="AE128" i="6"/>
  <c r="AF128" i="6"/>
  <c r="AG128" i="6"/>
  <c r="AH128"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119" i="6"/>
  <c r="L120" i="6"/>
  <c r="L121" i="6"/>
  <c r="L122" i="6"/>
  <c r="L123" i="6"/>
  <c r="L124" i="6"/>
  <c r="L125" i="6"/>
  <c r="L126" i="6"/>
  <c r="L127" i="6"/>
  <c r="L128" i="6"/>
  <c r="Z22" i="5"/>
  <c r="AA22" i="5"/>
  <c r="AB22" i="5"/>
  <c r="AC22" i="5"/>
  <c r="AD22" i="5"/>
  <c r="AE22" i="5"/>
  <c r="AF22" i="5"/>
  <c r="AG22" i="5"/>
  <c r="AH22" i="5"/>
  <c r="Z23" i="5"/>
  <c r="AA23" i="5"/>
  <c r="AB23" i="5"/>
  <c r="AC23" i="5"/>
  <c r="AD23" i="5"/>
  <c r="AE23" i="5"/>
  <c r="AI22" i="5" s="1"/>
  <c r="AJ22" i="5" s="1"/>
  <c r="AF23" i="5"/>
  <c r="AG23" i="5"/>
  <c r="AH23" i="5"/>
  <c r="Z24" i="5"/>
  <c r="AA24" i="5"/>
  <c r="AB24" i="5"/>
  <c r="AC24" i="5"/>
  <c r="AD24" i="5"/>
  <c r="AE24" i="5"/>
  <c r="AF24" i="5"/>
  <c r="AG24" i="5"/>
  <c r="AH24" i="5"/>
  <c r="Z25" i="5"/>
  <c r="AA25" i="5"/>
  <c r="AB25" i="5"/>
  <c r="AC25" i="5"/>
  <c r="AD25" i="5"/>
  <c r="AE25" i="5"/>
  <c r="AI24" i="5" s="1"/>
  <c r="AJ24" i="5" s="1"/>
  <c r="AF25" i="5"/>
  <c r="AG25" i="5"/>
  <c r="AH25" i="5"/>
  <c r="Z26" i="5"/>
  <c r="AA26" i="5"/>
  <c r="AB26" i="5"/>
  <c r="AC26" i="5"/>
  <c r="AD26" i="5"/>
  <c r="AE26" i="5"/>
  <c r="AI23" i="5" s="1"/>
  <c r="AJ23" i="5" s="1"/>
  <c r="AF26" i="5"/>
  <c r="AG26" i="5"/>
  <c r="AH26" i="5"/>
  <c r="Z27" i="5"/>
  <c r="AA27" i="5"/>
  <c r="AB27" i="5"/>
  <c r="AC27" i="5"/>
  <c r="AD27" i="5"/>
  <c r="AE27" i="5"/>
  <c r="AI26" i="5" s="1"/>
  <c r="AJ26" i="5" s="1"/>
  <c r="AF27" i="5"/>
  <c r="AG27" i="5"/>
  <c r="AH27" i="5"/>
  <c r="Z28" i="5"/>
  <c r="AA28" i="5"/>
  <c r="AB28" i="5"/>
  <c r="AC28" i="5"/>
  <c r="AD28" i="5"/>
  <c r="AE28" i="5"/>
  <c r="AF28" i="5"/>
  <c r="AG28" i="5"/>
  <c r="AH28" i="5"/>
  <c r="Z29" i="5"/>
  <c r="AA29" i="5"/>
  <c r="AB29" i="5"/>
  <c r="AC29" i="5"/>
  <c r="AD29" i="5"/>
  <c r="AE29" i="5"/>
  <c r="AF29" i="5"/>
  <c r="AG29" i="5"/>
  <c r="AH29" i="5"/>
  <c r="Z30" i="5"/>
  <c r="AA30" i="5"/>
  <c r="AB30" i="5"/>
  <c r="AC30" i="5"/>
  <c r="AD30" i="5"/>
  <c r="AE30" i="5"/>
  <c r="AI27" i="5" s="1"/>
  <c r="AJ27" i="5" s="1"/>
  <c r="AF30" i="5"/>
  <c r="AG30" i="5"/>
  <c r="AH30" i="5"/>
  <c r="Z31" i="5"/>
  <c r="AA31" i="5"/>
  <c r="AB31" i="5"/>
  <c r="AC31" i="5"/>
  <c r="AD31" i="5"/>
  <c r="AE31" i="5"/>
  <c r="AF31" i="5"/>
  <c r="AG31" i="5"/>
  <c r="AH31" i="5"/>
  <c r="Z32" i="5"/>
  <c r="AA32" i="5"/>
  <c r="AB32" i="5"/>
  <c r="AC32" i="5"/>
  <c r="AD32" i="5"/>
  <c r="AE32" i="5"/>
  <c r="AI31" i="5" s="1"/>
  <c r="AJ31" i="5" s="1"/>
  <c r="AF32" i="5"/>
  <c r="AG32" i="5"/>
  <c r="AH32" i="5"/>
  <c r="Z33" i="5"/>
  <c r="AA33" i="5"/>
  <c r="AB33" i="5"/>
  <c r="AC33" i="5"/>
  <c r="AD33" i="5"/>
  <c r="AE33" i="5"/>
  <c r="AF33" i="5"/>
  <c r="AG33" i="5"/>
  <c r="AH33" i="5"/>
  <c r="Z34" i="5"/>
  <c r="AA34" i="5"/>
  <c r="AB34" i="5"/>
  <c r="AC34" i="5"/>
  <c r="AD34" i="5"/>
  <c r="AE34" i="5"/>
  <c r="AI35" i="5" s="1"/>
  <c r="AJ35" i="5" s="1"/>
  <c r="AF34" i="5"/>
  <c r="AG34" i="5"/>
  <c r="AH34" i="5"/>
  <c r="Z35" i="5"/>
  <c r="AA35" i="5"/>
  <c r="AB35" i="5"/>
  <c r="AC35" i="5"/>
  <c r="AD35" i="5"/>
  <c r="AE35" i="5"/>
  <c r="AF35" i="5"/>
  <c r="AG35" i="5"/>
  <c r="AH35" i="5"/>
  <c r="Z36" i="5"/>
  <c r="AA36" i="5"/>
  <c r="AB36" i="5"/>
  <c r="AC36" i="5"/>
  <c r="AD36" i="5"/>
  <c r="AE36" i="5"/>
  <c r="AI37" i="5" s="1"/>
  <c r="AJ37" i="5" s="1"/>
  <c r="AF36" i="5"/>
  <c r="AG36" i="5"/>
  <c r="AH36" i="5"/>
  <c r="Z37" i="5"/>
  <c r="AA37" i="5"/>
  <c r="AB37" i="5"/>
  <c r="AC37" i="5"/>
  <c r="AD37" i="5"/>
  <c r="AE37" i="5"/>
  <c r="AF37" i="5"/>
  <c r="AG37" i="5"/>
  <c r="AH37" i="5"/>
  <c r="Z38" i="5"/>
  <c r="AA38" i="5"/>
  <c r="AB38" i="5"/>
  <c r="AC38" i="5"/>
  <c r="AD38" i="5"/>
  <c r="AE38" i="5"/>
  <c r="AI39" i="5" s="1"/>
  <c r="AJ39" i="5" s="1"/>
  <c r="AF38" i="5"/>
  <c r="AG38" i="5"/>
  <c r="AH38" i="5"/>
  <c r="Z39" i="5"/>
  <c r="AA39" i="5"/>
  <c r="AB39" i="5"/>
  <c r="AC39" i="5"/>
  <c r="AD39" i="5"/>
  <c r="AE39" i="5"/>
  <c r="AF39" i="5"/>
  <c r="AG39" i="5"/>
  <c r="AH39" i="5"/>
  <c r="Z40" i="5"/>
  <c r="AA40" i="5"/>
  <c r="AB40" i="5"/>
  <c r="AC40" i="5"/>
  <c r="AD40" i="5"/>
  <c r="AE40" i="5"/>
  <c r="AF40" i="5"/>
  <c r="AG40" i="5"/>
  <c r="AH40" i="5"/>
  <c r="Z41" i="5"/>
  <c r="AA41" i="5"/>
  <c r="AB41" i="5"/>
  <c r="AC41" i="5"/>
  <c r="AD41" i="5"/>
  <c r="AE41" i="5"/>
  <c r="AF41" i="5"/>
  <c r="AG41" i="5"/>
  <c r="AH41" i="5"/>
  <c r="Z42" i="5"/>
  <c r="AA42" i="5"/>
  <c r="AB42" i="5"/>
  <c r="AC42" i="5"/>
  <c r="AD42" i="5"/>
  <c r="AE42" i="5"/>
  <c r="AI43" i="5" s="1"/>
  <c r="AJ43" i="5" s="1"/>
  <c r="AF42" i="5"/>
  <c r="AG42" i="5"/>
  <c r="AH42" i="5"/>
  <c r="Z43" i="5"/>
  <c r="AA43" i="5"/>
  <c r="AB43" i="5"/>
  <c r="AC43" i="5"/>
  <c r="AD43" i="5"/>
  <c r="AE43" i="5"/>
  <c r="AF43" i="5"/>
  <c r="AG43" i="5"/>
  <c r="AH43" i="5"/>
  <c r="Z44" i="5"/>
  <c r="AA44" i="5"/>
  <c r="AB44" i="5"/>
  <c r="AC44" i="5"/>
  <c r="AD44" i="5"/>
  <c r="AE44" i="5"/>
  <c r="AF44" i="5"/>
  <c r="AG44" i="5"/>
  <c r="AH44" i="5"/>
  <c r="Z45" i="5"/>
  <c r="AA45" i="5"/>
  <c r="AB45" i="5"/>
  <c r="AC45" i="5"/>
  <c r="AD45" i="5"/>
  <c r="AE45" i="5"/>
  <c r="AF45" i="5"/>
  <c r="AG45" i="5"/>
  <c r="AH45" i="5"/>
  <c r="Z46" i="5"/>
  <c r="AA46" i="5"/>
  <c r="AB46" i="5"/>
  <c r="AC46" i="5"/>
  <c r="AD46" i="5"/>
  <c r="AE46" i="5"/>
  <c r="AI51" i="5" s="1"/>
  <c r="AJ51" i="5" s="1"/>
  <c r="AF46" i="5"/>
  <c r="AG46" i="5"/>
  <c r="AH46" i="5"/>
  <c r="Z47" i="5"/>
  <c r="AA47" i="5"/>
  <c r="AB47" i="5"/>
  <c r="AC47" i="5"/>
  <c r="AD47" i="5"/>
  <c r="AE47" i="5"/>
  <c r="AF47" i="5"/>
  <c r="AG47" i="5"/>
  <c r="AH47" i="5"/>
  <c r="Z48" i="5"/>
  <c r="AA48" i="5"/>
  <c r="AB48" i="5"/>
  <c r="AC48" i="5"/>
  <c r="AD48" i="5"/>
  <c r="AE48" i="5"/>
  <c r="AF48" i="5"/>
  <c r="AG48" i="5"/>
  <c r="AH48" i="5"/>
  <c r="Z49" i="5"/>
  <c r="AA49" i="5"/>
  <c r="AB49" i="5"/>
  <c r="AC49" i="5"/>
  <c r="AD49" i="5"/>
  <c r="AE49" i="5"/>
  <c r="AF49" i="5"/>
  <c r="AG49" i="5"/>
  <c r="AH49" i="5"/>
  <c r="Z50" i="5"/>
  <c r="AA50" i="5"/>
  <c r="AB50" i="5"/>
  <c r="AC50" i="5"/>
  <c r="AD50" i="5"/>
  <c r="AE50" i="5"/>
  <c r="AI55" i="5" s="1"/>
  <c r="AJ55" i="5" s="1"/>
  <c r="AF50" i="5"/>
  <c r="AG50" i="5"/>
  <c r="AH50" i="5"/>
  <c r="Z51" i="5"/>
  <c r="AA51" i="5"/>
  <c r="AB51" i="5"/>
  <c r="AC51" i="5"/>
  <c r="AD51" i="5"/>
  <c r="AE51" i="5"/>
  <c r="AF51" i="5"/>
  <c r="AG51" i="5"/>
  <c r="AH51" i="5"/>
  <c r="Z52" i="5"/>
  <c r="AA52" i="5"/>
  <c r="AB52" i="5"/>
  <c r="AC52" i="5"/>
  <c r="AD52" i="5"/>
  <c r="AE52" i="5"/>
  <c r="AF52" i="5"/>
  <c r="AG52" i="5"/>
  <c r="AH52" i="5"/>
  <c r="Z53" i="5"/>
  <c r="AA53" i="5"/>
  <c r="AB53" i="5"/>
  <c r="AC53" i="5"/>
  <c r="AD53" i="5"/>
  <c r="AE53" i="5"/>
  <c r="AF53" i="5"/>
  <c r="AG53" i="5"/>
  <c r="AH53" i="5"/>
  <c r="Z54" i="5"/>
  <c r="AA54" i="5"/>
  <c r="AB54" i="5"/>
  <c r="AC54" i="5"/>
  <c r="AD54" i="5"/>
  <c r="AE54" i="5"/>
  <c r="AI63" i="5" s="1"/>
  <c r="AJ63" i="5" s="1"/>
  <c r="AF54" i="5"/>
  <c r="AG54" i="5"/>
  <c r="AH54" i="5"/>
  <c r="Z55" i="5"/>
  <c r="AA55" i="5"/>
  <c r="AB55" i="5"/>
  <c r="AC55" i="5"/>
  <c r="AD55" i="5"/>
  <c r="AE55" i="5"/>
  <c r="AF55" i="5"/>
  <c r="AG55" i="5"/>
  <c r="AH55" i="5"/>
  <c r="Z56" i="5"/>
  <c r="AA56" i="5"/>
  <c r="AB56" i="5"/>
  <c r="AC56" i="5"/>
  <c r="AD56" i="5"/>
  <c r="AE56" i="5"/>
  <c r="AF56" i="5"/>
  <c r="AG56" i="5"/>
  <c r="AH56" i="5"/>
  <c r="Z57" i="5"/>
  <c r="AA57" i="5"/>
  <c r="AB57" i="5"/>
  <c r="AC57" i="5"/>
  <c r="AD57" i="5"/>
  <c r="AE57" i="5"/>
  <c r="AF57" i="5"/>
  <c r="AG57" i="5"/>
  <c r="AH57" i="5"/>
  <c r="Z58" i="5"/>
  <c r="AA58" i="5"/>
  <c r="AB58" i="5"/>
  <c r="AC58" i="5"/>
  <c r="AD58" i="5"/>
  <c r="AE58" i="5"/>
  <c r="AI67" i="5" s="1"/>
  <c r="AJ67" i="5" s="1"/>
  <c r="AF58" i="5"/>
  <c r="AG58" i="5"/>
  <c r="AH58" i="5"/>
  <c r="Z59" i="5"/>
  <c r="AA59" i="5"/>
  <c r="AB59" i="5"/>
  <c r="AC59" i="5"/>
  <c r="AD59" i="5"/>
  <c r="AE59" i="5"/>
  <c r="AF59" i="5"/>
  <c r="AG59" i="5"/>
  <c r="AH59" i="5"/>
  <c r="Z60" i="5"/>
  <c r="AA60" i="5"/>
  <c r="AB60" i="5"/>
  <c r="AC60" i="5"/>
  <c r="AD60" i="5"/>
  <c r="AE60" i="5"/>
  <c r="AF60" i="5"/>
  <c r="AG60" i="5"/>
  <c r="AH60" i="5"/>
  <c r="Z61" i="5"/>
  <c r="AA61" i="5"/>
  <c r="AB61" i="5"/>
  <c r="AC61" i="5"/>
  <c r="AD61" i="5"/>
  <c r="AE61" i="5"/>
  <c r="AF61" i="5"/>
  <c r="AG61" i="5"/>
  <c r="AH61" i="5"/>
  <c r="Z62" i="5"/>
  <c r="AA62" i="5"/>
  <c r="AB62" i="5"/>
  <c r="AC62" i="5"/>
  <c r="AD62" i="5"/>
  <c r="AE62" i="5"/>
  <c r="AI75" i="5" s="1"/>
  <c r="AJ75" i="5" s="1"/>
  <c r="AF62" i="5"/>
  <c r="AG62" i="5"/>
  <c r="AH62" i="5"/>
  <c r="Z63" i="5"/>
  <c r="AA63" i="5"/>
  <c r="AB63" i="5"/>
  <c r="AC63" i="5"/>
  <c r="AD63" i="5"/>
  <c r="AE63" i="5"/>
  <c r="AF63" i="5"/>
  <c r="AG63" i="5"/>
  <c r="AH63" i="5"/>
  <c r="Z64" i="5"/>
  <c r="AA64" i="5"/>
  <c r="AB64" i="5"/>
  <c r="AC64" i="5"/>
  <c r="AD64" i="5"/>
  <c r="AE64" i="5"/>
  <c r="AF64" i="5"/>
  <c r="AG64" i="5"/>
  <c r="AH64" i="5"/>
  <c r="Z65" i="5"/>
  <c r="AA65" i="5"/>
  <c r="AB65" i="5"/>
  <c r="AC65" i="5"/>
  <c r="AD65" i="5"/>
  <c r="AE65" i="5"/>
  <c r="AF65" i="5"/>
  <c r="AG65" i="5"/>
  <c r="AH65" i="5"/>
  <c r="Z66" i="5"/>
  <c r="AA66" i="5"/>
  <c r="AB66" i="5"/>
  <c r="AC66" i="5"/>
  <c r="AD66" i="5"/>
  <c r="AE66" i="5"/>
  <c r="AI79" i="5" s="1"/>
  <c r="AJ79" i="5" s="1"/>
  <c r="AF66" i="5"/>
  <c r="AG66" i="5"/>
  <c r="AH66" i="5"/>
  <c r="Z67" i="5"/>
  <c r="AA67" i="5"/>
  <c r="AB67" i="5"/>
  <c r="AC67" i="5"/>
  <c r="AD67" i="5"/>
  <c r="AE67" i="5"/>
  <c r="AF67" i="5"/>
  <c r="AG67" i="5"/>
  <c r="AH67" i="5"/>
  <c r="Z68" i="5"/>
  <c r="AA68" i="5"/>
  <c r="AB68" i="5"/>
  <c r="AC68" i="5"/>
  <c r="AD68" i="5"/>
  <c r="AE68" i="5"/>
  <c r="AF68" i="5"/>
  <c r="AG68" i="5"/>
  <c r="AH68" i="5"/>
  <c r="Z69" i="5"/>
  <c r="AA69" i="5"/>
  <c r="AB69" i="5"/>
  <c r="AC69" i="5"/>
  <c r="AD69" i="5"/>
  <c r="AE69" i="5"/>
  <c r="AF69" i="5"/>
  <c r="AG69" i="5"/>
  <c r="AH69" i="5"/>
  <c r="Z70" i="5"/>
  <c r="AA70" i="5"/>
  <c r="AB70" i="5"/>
  <c r="AC70" i="5"/>
  <c r="AD70" i="5"/>
  <c r="AE70" i="5"/>
  <c r="AI87" i="5" s="1"/>
  <c r="AJ87" i="5" s="1"/>
  <c r="AF70" i="5"/>
  <c r="AG70" i="5"/>
  <c r="AH70" i="5"/>
  <c r="Z71" i="5"/>
  <c r="AA71" i="5"/>
  <c r="AB71" i="5"/>
  <c r="AC71" i="5"/>
  <c r="AD71" i="5"/>
  <c r="AE71" i="5"/>
  <c r="AF71" i="5"/>
  <c r="AG71" i="5"/>
  <c r="AH71" i="5"/>
  <c r="Z72" i="5"/>
  <c r="AA72" i="5"/>
  <c r="AB72" i="5"/>
  <c r="AC72" i="5"/>
  <c r="AD72" i="5"/>
  <c r="AE72" i="5"/>
  <c r="AF72" i="5"/>
  <c r="AG72" i="5"/>
  <c r="AH72" i="5"/>
  <c r="Z73" i="5"/>
  <c r="AA73" i="5"/>
  <c r="AB73" i="5"/>
  <c r="AC73" i="5"/>
  <c r="AD73" i="5"/>
  <c r="AE73" i="5"/>
  <c r="AF73" i="5"/>
  <c r="AG73" i="5"/>
  <c r="AH73" i="5"/>
  <c r="Z74" i="5"/>
  <c r="AA74" i="5"/>
  <c r="AB74" i="5"/>
  <c r="AC74" i="5"/>
  <c r="AD74" i="5"/>
  <c r="AE74" i="5"/>
  <c r="AI91" i="5" s="1"/>
  <c r="AJ91" i="5" s="1"/>
  <c r="AF74" i="5"/>
  <c r="AG74" i="5"/>
  <c r="AH74" i="5"/>
  <c r="Z75" i="5"/>
  <c r="AA75" i="5"/>
  <c r="AB75" i="5"/>
  <c r="AC75" i="5"/>
  <c r="AD75" i="5"/>
  <c r="AE75" i="5"/>
  <c r="AF75" i="5"/>
  <c r="AG75" i="5"/>
  <c r="AH75" i="5"/>
  <c r="Z76" i="5"/>
  <c r="AA76" i="5"/>
  <c r="AB76" i="5"/>
  <c r="AC76" i="5"/>
  <c r="AD76" i="5"/>
  <c r="AE76" i="5"/>
  <c r="AF76" i="5"/>
  <c r="AG76" i="5"/>
  <c r="AH76" i="5"/>
  <c r="Z77" i="5"/>
  <c r="AA77" i="5"/>
  <c r="AB77" i="5"/>
  <c r="AC77" i="5"/>
  <c r="AD77" i="5"/>
  <c r="AE77" i="5"/>
  <c r="AF77" i="5"/>
  <c r="AG77" i="5"/>
  <c r="AH77" i="5"/>
  <c r="Z78" i="5"/>
  <c r="AA78" i="5"/>
  <c r="AB78" i="5"/>
  <c r="AC78" i="5"/>
  <c r="AD78" i="5"/>
  <c r="AE78" i="5"/>
  <c r="AI95" i="5" s="1"/>
  <c r="AJ95" i="5" s="1"/>
  <c r="AF78" i="5"/>
  <c r="AG78" i="5"/>
  <c r="AH78" i="5"/>
  <c r="Z79" i="5"/>
  <c r="AA79" i="5"/>
  <c r="AB79" i="5"/>
  <c r="AC79" i="5"/>
  <c r="AD79" i="5"/>
  <c r="AE79" i="5"/>
  <c r="AF79" i="5"/>
  <c r="AG79" i="5"/>
  <c r="AH79" i="5"/>
  <c r="Z80" i="5"/>
  <c r="AA80" i="5"/>
  <c r="AB80" i="5"/>
  <c r="AC80" i="5"/>
  <c r="AD80" i="5"/>
  <c r="AE80" i="5"/>
  <c r="AF80" i="5"/>
  <c r="AG80" i="5"/>
  <c r="AH80" i="5"/>
  <c r="Z81" i="5"/>
  <c r="AA81" i="5"/>
  <c r="AB81" i="5"/>
  <c r="AC81" i="5"/>
  <c r="AD81" i="5"/>
  <c r="AE81" i="5"/>
  <c r="AF81" i="5"/>
  <c r="AG81" i="5"/>
  <c r="AH81" i="5"/>
  <c r="Z82" i="5"/>
  <c r="AA82" i="5"/>
  <c r="AB82" i="5"/>
  <c r="AC82" i="5"/>
  <c r="AD82" i="5"/>
  <c r="AE82" i="5"/>
  <c r="AI103" i="5" s="1"/>
  <c r="AJ103" i="5" s="1"/>
  <c r="AF82" i="5"/>
  <c r="AG82" i="5"/>
  <c r="AH82" i="5"/>
  <c r="Z83" i="5"/>
  <c r="AA83" i="5"/>
  <c r="AB83" i="5"/>
  <c r="AC83" i="5"/>
  <c r="AD83" i="5"/>
  <c r="AE83" i="5"/>
  <c r="AF83" i="5"/>
  <c r="AG83" i="5"/>
  <c r="AH83" i="5"/>
  <c r="Z84" i="5"/>
  <c r="AA84" i="5"/>
  <c r="AB84" i="5"/>
  <c r="AC84" i="5"/>
  <c r="AD84" i="5"/>
  <c r="AE84" i="5"/>
  <c r="AF84" i="5"/>
  <c r="AG84" i="5"/>
  <c r="AH84" i="5"/>
  <c r="Z85" i="5"/>
  <c r="AA85" i="5"/>
  <c r="AB85" i="5"/>
  <c r="AC85" i="5"/>
  <c r="AD85" i="5"/>
  <c r="AE85" i="5"/>
  <c r="AF85" i="5"/>
  <c r="AG85" i="5"/>
  <c r="AH85" i="5"/>
  <c r="Z86" i="5"/>
  <c r="AA86" i="5"/>
  <c r="AB86" i="5"/>
  <c r="AC86" i="5"/>
  <c r="AD86" i="5"/>
  <c r="AE86" i="5"/>
  <c r="AI107" i="5" s="1"/>
  <c r="AJ107" i="5" s="1"/>
  <c r="AF86" i="5"/>
  <c r="AG86" i="5"/>
  <c r="AH86" i="5"/>
  <c r="Z87" i="5"/>
  <c r="AA87" i="5"/>
  <c r="AB87" i="5"/>
  <c r="AC87" i="5"/>
  <c r="AD87" i="5"/>
  <c r="AE87" i="5"/>
  <c r="AF87" i="5"/>
  <c r="AG87" i="5"/>
  <c r="AH87" i="5"/>
  <c r="Z88" i="5"/>
  <c r="AA88" i="5"/>
  <c r="AB88" i="5"/>
  <c r="AC88" i="5"/>
  <c r="AD88" i="5"/>
  <c r="AE88" i="5"/>
  <c r="AF88" i="5"/>
  <c r="AG88" i="5"/>
  <c r="AH88" i="5"/>
  <c r="Z89" i="5"/>
  <c r="AA89" i="5"/>
  <c r="AB89" i="5"/>
  <c r="AC89" i="5"/>
  <c r="AD89" i="5"/>
  <c r="AE89" i="5"/>
  <c r="AF89" i="5"/>
  <c r="AG89" i="5"/>
  <c r="AH89" i="5"/>
  <c r="Z90" i="5"/>
  <c r="AA90" i="5"/>
  <c r="AB90" i="5"/>
  <c r="AC90" i="5"/>
  <c r="AD90" i="5"/>
  <c r="AE90" i="5"/>
  <c r="AI115" i="5" s="1"/>
  <c r="AJ115" i="5" s="1"/>
  <c r="AF90" i="5"/>
  <c r="AG90" i="5"/>
  <c r="AH90" i="5"/>
  <c r="Z91" i="5"/>
  <c r="AA91" i="5"/>
  <c r="AB91" i="5"/>
  <c r="AC91" i="5"/>
  <c r="AD91" i="5"/>
  <c r="AE91" i="5"/>
  <c r="AF91" i="5"/>
  <c r="AG91" i="5"/>
  <c r="AH91" i="5"/>
  <c r="Z92" i="5"/>
  <c r="AA92" i="5"/>
  <c r="AB92" i="5"/>
  <c r="AC92" i="5"/>
  <c r="AD92" i="5"/>
  <c r="AE92" i="5"/>
  <c r="AF92" i="5"/>
  <c r="AG92" i="5"/>
  <c r="AH92" i="5"/>
  <c r="Z93" i="5"/>
  <c r="AA93" i="5"/>
  <c r="AB93" i="5"/>
  <c r="AC93" i="5"/>
  <c r="AD93" i="5"/>
  <c r="AE93" i="5"/>
  <c r="AF93" i="5"/>
  <c r="AG93" i="5"/>
  <c r="AH93" i="5"/>
  <c r="Z94" i="5"/>
  <c r="AA94" i="5"/>
  <c r="AB94" i="5"/>
  <c r="AC94" i="5"/>
  <c r="AD94" i="5"/>
  <c r="AE94" i="5"/>
  <c r="AI119" i="5" s="1"/>
  <c r="AJ119" i="5" s="1"/>
  <c r="AF94" i="5"/>
  <c r="AG94" i="5"/>
  <c r="AH94" i="5"/>
  <c r="Z95" i="5"/>
  <c r="AA95" i="5"/>
  <c r="AB95" i="5"/>
  <c r="AC95" i="5"/>
  <c r="AD95" i="5"/>
  <c r="AE95" i="5"/>
  <c r="AF95" i="5"/>
  <c r="AG95" i="5"/>
  <c r="AH95" i="5"/>
  <c r="Z96" i="5"/>
  <c r="AA96" i="5"/>
  <c r="AB96" i="5"/>
  <c r="AC96" i="5"/>
  <c r="AD96" i="5"/>
  <c r="AE96" i="5"/>
  <c r="AF96" i="5"/>
  <c r="AG96" i="5"/>
  <c r="AH96" i="5"/>
  <c r="Z97" i="5"/>
  <c r="AA97" i="5"/>
  <c r="AB97" i="5"/>
  <c r="AC97" i="5"/>
  <c r="AD97" i="5"/>
  <c r="AE97" i="5"/>
  <c r="AF97" i="5"/>
  <c r="AG97" i="5"/>
  <c r="AH97" i="5"/>
  <c r="Z98" i="5"/>
  <c r="AA98" i="5"/>
  <c r="AB98" i="5"/>
  <c r="AC98" i="5"/>
  <c r="AD98" i="5"/>
  <c r="AE98" i="5"/>
  <c r="AI127" i="5" s="1"/>
  <c r="AJ127" i="5" s="1"/>
  <c r="AF98" i="5"/>
  <c r="AG98" i="5"/>
  <c r="AH98" i="5"/>
  <c r="Z99" i="5"/>
  <c r="AA99" i="5"/>
  <c r="AB99" i="5"/>
  <c r="AC99" i="5"/>
  <c r="AD99" i="5"/>
  <c r="AE99" i="5"/>
  <c r="AF99" i="5"/>
  <c r="AG99" i="5"/>
  <c r="AH99" i="5"/>
  <c r="Z100" i="5"/>
  <c r="AA100" i="5"/>
  <c r="AB100" i="5"/>
  <c r="AC100" i="5"/>
  <c r="AD100" i="5"/>
  <c r="AE100" i="5"/>
  <c r="AF100" i="5"/>
  <c r="AG100" i="5"/>
  <c r="AH100" i="5"/>
  <c r="Z101" i="5"/>
  <c r="AA101" i="5"/>
  <c r="AB101" i="5"/>
  <c r="AC101" i="5"/>
  <c r="AD101" i="5"/>
  <c r="AE101" i="5"/>
  <c r="AF101" i="5"/>
  <c r="AG101" i="5"/>
  <c r="AH101" i="5"/>
  <c r="Z102" i="5"/>
  <c r="AA102" i="5"/>
  <c r="AB102" i="5"/>
  <c r="AC102" i="5"/>
  <c r="AD102" i="5"/>
  <c r="AE102" i="5"/>
  <c r="AI131" i="5" s="1"/>
  <c r="AJ131" i="5" s="1"/>
  <c r="AF102" i="5"/>
  <c r="AG102" i="5"/>
  <c r="AH102" i="5"/>
  <c r="Z103" i="5"/>
  <c r="AA103" i="5"/>
  <c r="AB103" i="5"/>
  <c r="AC103" i="5"/>
  <c r="AD103" i="5"/>
  <c r="AE103" i="5"/>
  <c r="AF103" i="5"/>
  <c r="AG103" i="5"/>
  <c r="AH103" i="5"/>
  <c r="Z104" i="5"/>
  <c r="AA104" i="5"/>
  <c r="AB104" i="5"/>
  <c r="AC104" i="5"/>
  <c r="AD104" i="5"/>
  <c r="AE104" i="5"/>
  <c r="AF104" i="5"/>
  <c r="AG104" i="5"/>
  <c r="AH104" i="5"/>
  <c r="Z105" i="5"/>
  <c r="AA105" i="5"/>
  <c r="AB105" i="5"/>
  <c r="AC105" i="5"/>
  <c r="AD105" i="5"/>
  <c r="AE105" i="5"/>
  <c r="AF105" i="5"/>
  <c r="AG105" i="5"/>
  <c r="AH105" i="5"/>
  <c r="Z106" i="5"/>
  <c r="AA106" i="5"/>
  <c r="AB106" i="5"/>
  <c r="AC106" i="5"/>
  <c r="AD106" i="5"/>
  <c r="AE106" i="5"/>
  <c r="AI139" i="5" s="1"/>
  <c r="AJ139" i="5" s="1"/>
  <c r="AF106" i="5"/>
  <c r="AG106" i="5"/>
  <c r="AH106" i="5"/>
  <c r="Z107" i="5"/>
  <c r="AA107" i="5"/>
  <c r="AB107" i="5"/>
  <c r="AC107" i="5"/>
  <c r="AD107" i="5"/>
  <c r="AE107" i="5"/>
  <c r="AF107" i="5"/>
  <c r="AG107" i="5"/>
  <c r="AH107" i="5"/>
  <c r="Z108" i="5"/>
  <c r="AA108" i="5"/>
  <c r="AB108" i="5"/>
  <c r="AC108" i="5"/>
  <c r="AD108" i="5"/>
  <c r="AE108" i="5"/>
  <c r="AF108" i="5"/>
  <c r="AG108" i="5"/>
  <c r="AH108" i="5"/>
  <c r="Z109" i="5"/>
  <c r="AA109" i="5"/>
  <c r="AB109" i="5"/>
  <c r="AC109" i="5"/>
  <c r="AD109" i="5"/>
  <c r="AE109" i="5"/>
  <c r="AF109" i="5"/>
  <c r="AG109" i="5"/>
  <c r="AH109" i="5"/>
  <c r="Z110" i="5"/>
  <c r="AA110" i="5"/>
  <c r="AB110" i="5"/>
  <c r="AC110" i="5"/>
  <c r="AD110" i="5"/>
  <c r="AE110" i="5"/>
  <c r="AI106" i="5" s="1"/>
  <c r="AJ106" i="5" s="1"/>
  <c r="AF110" i="5"/>
  <c r="AG110" i="5"/>
  <c r="AH110" i="5"/>
  <c r="Z111" i="5"/>
  <c r="AA111" i="5"/>
  <c r="AB111" i="5"/>
  <c r="AC111" i="5"/>
  <c r="AD111" i="5"/>
  <c r="AE111" i="5"/>
  <c r="AF111" i="5"/>
  <c r="AG111" i="5"/>
  <c r="AH111" i="5"/>
  <c r="Z112" i="5"/>
  <c r="AA112" i="5"/>
  <c r="AB112" i="5"/>
  <c r="AC112" i="5"/>
  <c r="AD112" i="5"/>
  <c r="AE112" i="5"/>
  <c r="AF112" i="5"/>
  <c r="AG112" i="5"/>
  <c r="AH112" i="5"/>
  <c r="Z113" i="5"/>
  <c r="AA113" i="5"/>
  <c r="AB113" i="5"/>
  <c r="AC113" i="5"/>
  <c r="AD113" i="5"/>
  <c r="AE113" i="5"/>
  <c r="AF113" i="5"/>
  <c r="AG113" i="5"/>
  <c r="AH113" i="5"/>
  <c r="Z114" i="5"/>
  <c r="AA114" i="5"/>
  <c r="AB114" i="5"/>
  <c r="AC114" i="5"/>
  <c r="AD114" i="5"/>
  <c r="AE114" i="5"/>
  <c r="AI110" i="5" s="1"/>
  <c r="AJ110" i="5" s="1"/>
  <c r="AF114" i="5"/>
  <c r="AG114" i="5"/>
  <c r="AH114" i="5"/>
  <c r="Z115" i="5"/>
  <c r="AA115" i="5"/>
  <c r="AB115" i="5"/>
  <c r="AC115" i="5"/>
  <c r="AD115" i="5"/>
  <c r="AE115" i="5"/>
  <c r="AF115" i="5"/>
  <c r="AG115" i="5"/>
  <c r="AH115" i="5"/>
  <c r="Z116" i="5"/>
  <c r="AA116" i="5"/>
  <c r="AB116" i="5"/>
  <c r="AC116" i="5"/>
  <c r="AD116" i="5"/>
  <c r="AE116" i="5"/>
  <c r="AF116" i="5"/>
  <c r="AG116" i="5"/>
  <c r="AH116" i="5"/>
  <c r="Z117" i="5"/>
  <c r="AA117" i="5"/>
  <c r="AB117" i="5"/>
  <c r="AC117" i="5"/>
  <c r="AD117" i="5"/>
  <c r="AE117" i="5"/>
  <c r="AF117" i="5"/>
  <c r="AG117" i="5"/>
  <c r="AH117" i="5"/>
  <c r="Z118" i="5"/>
  <c r="AA118" i="5"/>
  <c r="AB118" i="5"/>
  <c r="AC118" i="5"/>
  <c r="AD118" i="5"/>
  <c r="AE118" i="5"/>
  <c r="AI114" i="5" s="1"/>
  <c r="AJ114" i="5" s="1"/>
  <c r="AF118" i="5"/>
  <c r="AG118" i="5"/>
  <c r="AH118" i="5"/>
  <c r="Z119" i="5"/>
  <c r="AA119" i="5"/>
  <c r="AB119" i="5"/>
  <c r="AC119" i="5"/>
  <c r="AD119" i="5"/>
  <c r="AE119" i="5"/>
  <c r="AF119" i="5"/>
  <c r="AG119" i="5"/>
  <c r="AH119" i="5"/>
  <c r="Z120" i="5"/>
  <c r="AA120" i="5"/>
  <c r="AB120" i="5"/>
  <c r="AC120" i="5"/>
  <c r="AD120" i="5"/>
  <c r="AE120" i="5"/>
  <c r="AF120" i="5"/>
  <c r="AG120" i="5"/>
  <c r="AH120" i="5"/>
  <c r="Z121" i="5"/>
  <c r="AA121" i="5"/>
  <c r="AB121" i="5"/>
  <c r="AC121" i="5"/>
  <c r="AD121" i="5"/>
  <c r="AE121" i="5"/>
  <c r="AF121" i="5"/>
  <c r="AG121" i="5"/>
  <c r="AH121" i="5"/>
  <c r="Z122" i="5"/>
  <c r="AA122" i="5"/>
  <c r="AB122" i="5"/>
  <c r="AC122" i="5"/>
  <c r="AD122" i="5"/>
  <c r="AE122" i="5"/>
  <c r="AI118" i="5" s="1"/>
  <c r="AJ118" i="5" s="1"/>
  <c r="AF122" i="5"/>
  <c r="AG122" i="5"/>
  <c r="AH122" i="5"/>
  <c r="Z123" i="5"/>
  <c r="AA123" i="5"/>
  <c r="AB123" i="5"/>
  <c r="AC123" i="5"/>
  <c r="AD123" i="5"/>
  <c r="AE123" i="5"/>
  <c r="AF123" i="5"/>
  <c r="AG123" i="5"/>
  <c r="AH123" i="5"/>
  <c r="Z124" i="5"/>
  <c r="AA124" i="5"/>
  <c r="AB124" i="5"/>
  <c r="AC124" i="5"/>
  <c r="AD124" i="5"/>
  <c r="AE124" i="5"/>
  <c r="AF124" i="5"/>
  <c r="AG124" i="5"/>
  <c r="AH124" i="5"/>
  <c r="Z125" i="5"/>
  <c r="AA125" i="5"/>
  <c r="AB125" i="5"/>
  <c r="AC125" i="5"/>
  <c r="AD125" i="5"/>
  <c r="AE125" i="5"/>
  <c r="AF125" i="5"/>
  <c r="AG125" i="5"/>
  <c r="AH125" i="5"/>
  <c r="Z126" i="5"/>
  <c r="AA126" i="5"/>
  <c r="AB126" i="5"/>
  <c r="AC126" i="5"/>
  <c r="AD126" i="5"/>
  <c r="AE126" i="5"/>
  <c r="AI122" i="5" s="1"/>
  <c r="AJ122" i="5" s="1"/>
  <c r="AF126" i="5"/>
  <c r="AG126" i="5"/>
  <c r="AH126" i="5"/>
  <c r="Z127" i="5"/>
  <c r="AA127" i="5"/>
  <c r="AB127" i="5"/>
  <c r="AC127" i="5"/>
  <c r="AD127" i="5"/>
  <c r="AE127" i="5"/>
  <c r="AF127" i="5"/>
  <c r="AG127" i="5"/>
  <c r="AH127" i="5"/>
  <c r="Z128" i="5"/>
  <c r="AA128" i="5"/>
  <c r="AB128" i="5"/>
  <c r="AC128" i="5"/>
  <c r="AD128" i="5"/>
  <c r="AE128" i="5"/>
  <c r="AF128" i="5"/>
  <c r="AG128" i="5"/>
  <c r="AH128" i="5"/>
  <c r="Z129" i="5"/>
  <c r="AA129" i="5"/>
  <c r="AB129" i="5"/>
  <c r="AC129" i="5"/>
  <c r="AD129" i="5"/>
  <c r="AE129" i="5"/>
  <c r="AF129" i="5"/>
  <c r="AG129" i="5"/>
  <c r="AH129" i="5"/>
  <c r="Z130" i="5"/>
  <c r="AA130" i="5"/>
  <c r="AB130" i="5"/>
  <c r="AC130" i="5"/>
  <c r="AD130" i="5"/>
  <c r="AE130" i="5"/>
  <c r="AI126" i="5" s="1"/>
  <c r="AJ126" i="5" s="1"/>
  <c r="AF130" i="5"/>
  <c r="AG130" i="5"/>
  <c r="AH130" i="5"/>
  <c r="Z131" i="5"/>
  <c r="AA131" i="5"/>
  <c r="AB131" i="5"/>
  <c r="AC131" i="5"/>
  <c r="AD131" i="5"/>
  <c r="AE131" i="5"/>
  <c r="AF131" i="5"/>
  <c r="AG131" i="5"/>
  <c r="AH131" i="5"/>
  <c r="Z132" i="5"/>
  <c r="AA132" i="5"/>
  <c r="AB132" i="5"/>
  <c r="AC132" i="5"/>
  <c r="AD132" i="5"/>
  <c r="AE132" i="5"/>
  <c r="AF132" i="5"/>
  <c r="AG132" i="5"/>
  <c r="AH132" i="5"/>
  <c r="Z133" i="5"/>
  <c r="AA133" i="5"/>
  <c r="AB133" i="5"/>
  <c r="AC133" i="5"/>
  <c r="AD133" i="5"/>
  <c r="AE133" i="5"/>
  <c r="AF133" i="5"/>
  <c r="AG133" i="5"/>
  <c r="AH133" i="5"/>
  <c r="Z134" i="5"/>
  <c r="AA134" i="5"/>
  <c r="AB134" i="5"/>
  <c r="AC134" i="5"/>
  <c r="AD134" i="5"/>
  <c r="AE134" i="5"/>
  <c r="AI130" i="5" s="1"/>
  <c r="AJ130" i="5" s="1"/>
  <c r="AF134" i="5"/>
  <c r="AG134" i="5"/>
  <c r="AH134" i="5"/>
  <c r="AI134" i="5"/>
  <c r="AJ134" i="5" s="1"/>
  <c r="Z135" i="5"/>
  <c r="AA135" i="5"/>
  <c r="AB135" i="5"/>
  <c r="AC135" i="5"/>
  <c r="AD135" i="5"/>
  <c r="AE135" i="5"/>
  <c r="AF135" i="5"/>
  <c r="AG135" i="5"/>
  <c r="AH135" i="5"/>
  <c r="Z136" i="5"/>
  <c r="AA136" i="5"/>
  <c r="AB136" i="5"/>
  <c r="AC136" i="5"/>
  <c r="AD136" i="5"/>
  <c r="AE136" i="5"/>
  <c r="AF136" i="5"/>
  <c r="AG136" i="5"/>
  <c r="AH136" i="5"/>
  <c r="AI136" i="5"/>
  <c r="AJ136" i="5" s="1"/>
  <c r="Z137" i="5"/>
  <c r="AA137" i="5"/>
  <c r="AB137" i="5"/>
  <c r="AC137" i="5"/>
  <c r="AD137" i="5"/>
  <c r="AE137" i="5"/>
  <c r="AF137" i="5"/>
  <c r="AG137" i="5"/>
  <c r="AH137" i="5"/>
  <c r="Z138" i="5"/>
  <c r="AA138" i="5"/>
  <c r="AB138" i="5"/>
  <c r="AC138" i="5"/>
  <c r="AD138" i="5"/>
  <c r="AE138" i="5"/>
  <c r="AF138" i="5"/>
  <c r="AG138" i="5"/>
  <c r="AH138" i="5"/>
  <c r="AI138" i="5"/>
  <c r="AJ138" i="5" s="1"/>
  <c r="Z139" i="5"/>
  <c r="AA139" i="5"/>
  <c r="AB139" i="5"/>
  <c r="AC139" i="5"/>
  <c r="AD139" i="5"/>
  <c r="AE139" i="5"/>
  <c r="AF139" i="5"/>
  <c r="AG139" i="5"/>
  <c r="AH139"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113" i="5"/>
  <c r="L114" i="5"/>
  <c r="L115" i="5"/>
  <c r="L116" i="5"/>
  <c r="L117" i="5"/>
  <c r="L118" i="5"/>
  <c r="L119" i="5"/>
  <c r="L120" i="5"/>
  <c r="L121" i="5"/>
  <c r="L122" i="5"/>
  <c r="L123" i="5"/>
  <c r="L124" i="5"/>
  <c r="L125" i="5"/>
  <c r="L126" i="5"/>
  <c r="L127" i="5"/>
  <c r="L128" i="5"/>
  <c r="L129" i="5"/>
  <c r="L130" i="5"/>
  <c r="L131" i="5"/>
  <c r="L132" i="5"/>
  <c r="L133" i="5"/>
  <c r="L134" i="5"/>
  <c r="L135" i="5"/>
  <c r="L136" i="5"/>
  <c r="L137" i="5"/>
  <c r="L138" i="5"/>
  <c r="L139" i="5"/>
  <c r="Z20" i="4"/>
  <c r="AA20" i="4"/>
  <c r="AB20" i="4"/>
  <c r="AC20" i="4"/>
  <c r="AD20" i="4"/>
  <c r="AI20" i="4" s="1"/>
  <c r="AJ20" i="4" s="1"/>
  <c r="AE20" i="4"/>
  <c r="AF20" i="4"/>
  <c r="AG20" i="4"/>
  <c r="AH20" i="4"/>
  <c r="Z21" i="4"/>
  <c r="AA21" i="4"/>
  <c r="AB21" i="4"/>
  <c r="AC21" i="4"/>
  <c r="AD21" i="4"/>
  <c r="AE21" i="4"/>
  <c r="AF21" i="4"/>
  <c r="AG21" i="4"/>
  <c r="AH21" i="4"/>
  <c r="Z22" i="4"/>
  <c r="AA22" i="4"/>
  <c r="AB22" i="4"/>
  <c r="AC22" i="4"/>
  <c r="AD22" i="4"/>
  <c r="AI26" i="4" s="1"/>
  <c r="AJ26" i="4" s="1"/>
  <c r="AE22" i="4"/>
  <c r="AF22" i="4"/>
  <c r="AG22" i="4"/>
  <c r="AH22" i="4"/>
  <c r="Z23" i="4"/>
  <c r="AA23" i="4"/>
  <c r="AB23" i="4"/>
  <c r="AC23" i="4"/>
  <c r="AD23" i="4"/>
  <c r="AE23" i="4"/>
  <c r="AF23" i="4"/>
  <c r="AG23" i="4"/>
  <c r="AH23" i="4"/>
  <c r="Z24" i="4"/>
  <c r="AA24" i="4"/>
  <c r="AB24" i="4"/>
  <c r="AC24" i="4"/>
  <c r="AD24" i="4"/>
  <c r="AI21" i="4" s="1"/>
  <c r="AJ21" i="4" s="1"/>
  <c r="AE24" i="4"/>
  <c r="AF24" i="4"/>
  <c r="AG24" i="4"/>
  <c r="AH24" i="4"/>
  <c r="Z25" i="4"/>
  <c r="AA25" i="4"/>
  <c r="AB25" i="4"/>
  <c r="AC25" i="4"/>
  <c r="AD25" i="4"/>
  <c r="AE25" i="4"/>
  <c r="AF25" i="4"/>
  <c r="AG25" i="4"/>
  <c r="AH25" i="4"/>
  <c r="Z26" i="4"/>
  <c r="AA26" i="4"/>
  <c r="AB26" i="4"/>
  <c r="AC26" i="4"/>
  <c r="AD26" i="4"/>
  <c r="AI32" i="4" s="1"/>
  <c r="AJ32" i="4" s="1"/>
  <c r="AE26" i="4"/>
  <c r="AF26" i="4"/>
  <c r="AG26" i="4"/>
  <c r="AH26" i="4"/>
  <c r="Z27" i="4"/>
  <c r="AA27" i="4"/>
  <c r="AB27" i="4"/>
  <c r="AC27" i="4"/>
  <c r="AD27" i="4"/>
  <c r="AE27" i="4"/>
  <c r="AF27" i="4"/>
  <c r="AG27" i="4"/>
  <c r="AH27" i="4"/>
  <c r="Z28" i="4"/>
  <c r="AA28" i="4"/>
  <c r="AB28" i="4"/>
  <c r="AC28" i="4"/>
  <c r="AD28" i="4"/>
  <c r="AI25" i="4" s="1"/>
  <c r="AJ25" i="4" s="1"/>
  <c r="AE28" i="4"/>
  <c r="AF28" i="4"/>
  <c r="AG28" i="4"/>
  <c r="AH28" i="4"/>
  <c r="Z29" i="4"/>
  <c r="AA29" i="4"/>
  <c r="AB29" i="4"/>
  <c r="AC29" i="4"/>
  <c r="AD29" i="4"/>
  <c r="AE29" i="4"/>
  <c r="AF29" i="4"/>
  <c r="AG29" i="4"/>
  <c r="AH29" i="4"/>
  <c r="Z30" i="4"/>
  <c r="AA30" i="4"/>
  <c r="AB30" i="4"/>
  <c r="AC30" i="4"/>
  <c r="AD30" i="4"/>
  <c r="AE30" i="4"/>
  <c r="AF30" i="4"/>
  <c r="AG30" i="4"/>
  <c r="AH30" i="4"/>
  <c r="Z31" i="4"/>
  <c r="AA31" i="4"/>
  <c r="AB31" i="4"/>
  <c r="AC31" i="4"/>
  <c r="AD31" i="4"/>
  <c r="AE31" i="4"/>
  <c r="AF31" i="4"/>
  <c r="AG31" i="4"/>
  <c r="AH31" i="4"/>
  <c r="Z32" i="4"/>
  <c r="AA32" i="4"/>
  <c r="AB32" i="4"/>
  <c r="AC32" i="4"/>
  <c r="AD32" i="4"/>
  <c r="AI29" i="4" s="1"/>
  <c r="AJ29" i="4" s="1"/>
  <c r="AE32" i="4"/>
  <c r="AF32" i="4"/>
  <c r="AG32" i="4"/>
  <c r="AH32" i="4"/>
  <c r="Z33" i="4"/>
  <c r="AA33" i="4"/>
  <c r="AB33" i="4"/>
  <c r="AC33" i="4"/>
  <c r="AD33" i="4"/>
  <c r="AE33" i="4"/>
  <c r="AF33" i="4"/>
  <c r="AG33" i="4"/>
  <c r="AH33" i="4"/>
  <c r="Z34" i="4"/>
  <c r="AA34" i="4"/>
  <c r="AB34" i="4"/>
  <c r="AC34" i="4"/>
  <c r="AD34" i="4"/>
  <c r="AE34" i="4"/>
  <c r="AF34" i="4"/>
  <c r="AG34" i="4"/>
  <c r="AH34" i="4"/>
  <c r="Z35" i="4"/>
  <c r="AA35" i="4"/>
  <c r="AB35" i="4"/>
  <c r="AC35" i="4"/>
  <c r="AD35" i="4"/>
  <c r="AE35" i="4"/>
  <c r="AF35" i="4"/>
  <c r="AG35" i="4"/>
  <c r="AH35" i="4"/>
  <c r="Z36" i="4"/>
  <c r="AA36" i="4"/>
  <c r="AB36" i="4"/>
  <c r="AC36" i="4"/>
  <c r="AD36" i="4"/>
  <c r="AI33" i="4" s="1"/>
  <c r="AJ33" i="4" s="1"/>
  <c r="AE36" i="4"/>
  <c r="AF36" i="4"/>
  <c r="AG36" i="4"/>
  <c r="AH36" i="4"/>
  <c r="Z37" i="4"/>
  <c r="AA37" i="4"/>
  <c r="AB37" i="4"/>
  <c r="AC37" i="4"/>
  <c r="AD37" i="4"/>
  <c r="AE37" i="4"/>
  <c r="AF37" i="4"/>
  <c r="AG37" i="4"/>
  <c r="AH37" i="4"/>
  <c r="Z38" i="4"/>
  <c r="AA38" i="4"/>
  <c r="AB38" i="4"/>
  <c r="AC38" i="4"/>
  <c r="AD38" i="4"/>
  <c r="AE38" i="4"/>
  <c r="AF38" i="4"/>
  <c r="AG38" i="4"/>
  <c r="AH38" i="4"/>
  <c r="Z39" i="4"/>
  <c r="AA39" i="4"/>
  <c r="AB39" i="4"/>
  <c r="AC39" i="4"/>
  <c r="AD39" i="4"/>
  <c r="AE39" i="4"/>
  <c r="AF39" i="4"/>
  <c r="AG39" i="4"/>
  <c r="AH39" i="4"/>
  <c r="Z40" i="4"/>
  <c r="AA40" i="4"/>
  <c r="AB40" i="4"/>
  <c r="AC40" i="4"/>
  <c r="AD40" i="4"/>
  <c r="AI37" i="4" s="1"/>
  <c r="AJ37" i="4" s="1"/>
  <c r="AE40" i="4"/>
  <c r="AF40" i="4"/>
  <c r="AG40" i="4"/>
  <c r="AH40" i="4"/>
  <c r="Z41" i="4"/>
  <c r="AA41" i="4"/>
  <c r="AB41" i="4"/>
  <c r="AC41" i="4"/>
  <c r="AD41" i="4"/>
  <c r="AE41" i="4"/>
  <c r="AF41" i="4"/>
  <c r="AG41" i="4"/>
  <c r="AH41" i="4"/>
  <c r="Z42" i="4"/>
  <c r="AA42" i="4"/>
  <c r="AB42" i="4"/>
  <c r="AC42" i="4"/>
  <c r="AD42" i="4"/>
  <c r="AE42" i="4"/>
  <c r="AF42" i="4"/>
  <c r="AG42" i="4"/>
  <c r="AH42" i="4"/>
  <c r="Z43" i="4"/>
  <c r="AA43" i="4"/>
  <c r="AB43" i="4"/>
  <c r="AC43" i="4"/>
  <c r="AD43" i="4"/>
  <c r="AE43" i="4"/>
  <c r="AF43" i="4"/>
  <c r="AG43" i="4"/>
  <c r="AH43" i="4"/>
  <c r="Z44" i="4"/>
  <c r="AA44" i="4"/>
  <c r="AB44" i="4"/>
  <c r="AC44" i="4"/>
  <c r="AD44" i="4"/>
  <c r="AI41" i="4" s="1"/>
  <c r="AJ41" i="4" s="1"/>
  <c r="AE44" i="4"/>
  <c r="AF44" i="4"/>
  <c r="AG44" i="4"/>
  <c r="AH44" i="4"/>
  <c r="Z45" i="4"/>
  <c r="AA45" i="4"/>
  <c r="AB45" i="4"/>
  <c r="AC45" i="4"/>
  <c r="AD45" i="4"/>
  <c r="AE45" i="4"/>
  <c r="AF45" i="4"/>
  <c r="AG45" i="4"/>
  <c r="AH45" i="4"/>
  <c r="Z46" i="4"/>
  <c r="AA46" i="4"/>
  <c r="AB46" i="4"/>
  <c r="AC46" i="4"/>
  <c r="AD46" i="4"/>
  <c r="AI50" i="4" s="1"/>
  <c r="AJ50" i="4" s="1"/>
  <c r="AE46" i="4"/>
  <c r="AF46" i="4"/>
  <c r="AG46" i="4"/>
  <c r="AH46" i="4"/>
  <c r="Z47" i="4"/>
  <c r="AA47" i="4"/>
  <c r="AB47" i="4"/>
  <c r="AC47" i="4"/>
  <c r="AD47" i="4"/>
  <c r="AE47" i="4"/>
  <c r="AF47" i="4"/>
  <c r="AG47" i="4"/>
  <c r="AH47" i="4"/>
  <c r="Z48" i="4"/>
  <c r="AA48" i="4"/>
  <c r="AB48" i="4"/>
  <c r="AC48" i="4"/>
  <c r="AD48" i="4"/>
  <c r="AI45" i="4" s="1"/>
  <c r="AJ45" i="4" s="1"/>
  <c r="AE48" i="4"/>
  <c r="AF48" i="4"/>
  <c r="AG48" i="4"/>
  <c r="AH48" i="4"/>
  <c r="Z49" i="4"/>
  <c r="AA49" i="4"/>
  <c r="AB49" i="4"/>
  <c r="AC49" i="4"/>
  <c r="AD49" i="4"/>
  <c r="AE49" i="4"/>
  <c r="AF49" i="4"/>
  <c r="AG49" i="4"/>
  <c r="AH49" i="4"/>
  <c r="Z50" i="4"/>
  <c r="AA50" i="4"/>
  <c r="AB50" i="4"/>
  <c r="AC50" i="4"/>
  <c r="AD50" i="4"/>
  <c r="AI54" i="4" s="1"/>
  <c r="AJ54" i="4" s="1"/>
  <c r="AE50" i="4"/>
  <c r="AF50" i="4"/>
  <c r="AG50" i="4"/>
  <c r="AH50" i="4"/>
  <c r="Z51" i="4"/>
  <c r="AA51" i="4"/>
  <c r="AB51" i="4"/>
  <c r="AC51" i="4"/>
  <c r="AD51" i="4"/>
  <c r="AE51" i="4"/>
  <c r="AF51" i="4"/>
  <c r="AG51" i="4"/>
  <c r="AH51" i="4"/>
  <c r="Z52" i="4"/>
  <c r="AA52" i="4"/>
  <c r="AB52" i="4"/>
  <c r="AC52" i="4"/>
  <c r="AD52" i="4"/>
  <c r="AI49" i="4" s="1"/>
  <c r="AJ49" i="4" s="1"/>
  <c r="AE52" i="4"/>
  <c r="AF52" i="4"/>
  <c r="AG52" i="4"/>
  <c r="AH52" i="4"/>
  <c r="Z53" i="4"/>
  <c r="AA53" i="4"/>
  <c r="AB53" i="4"/>
  <c r="AC53" i="4"/>
  <c r="AD53" i="4"/>
  <c r="AE53" i="4"/>
  <c r="AF53" i="4"/>
  <c r="AG53" i="4"/>
  <c r="AH53" i="4"/>
  <c r="Z54" i="4"/>
  <c r="AA54" i="4"/>
  <c r="AB54" i="4"/>
  <c r="AC54" i="4"/>
  <c r="AD54" i="4"/>
  <c r="AI58" i="4" s="1"/>
  <c r="AJ58" i="4" s="1"/>
  <c r="AE54" i="4"/>
  <c r="AF54" i="4"/>
  <c r="AG54" i="4"/>
  <c r="AH54" i="4"/>
  <c r="Z55" i="4"/>
  <c r="AA55" i="4"/>
  <c r="AB55" i="4"/>
  <c r="AC55" i="4"/>
  <c r="AD55" i="4"/>
  <c r="AE55" i="4"/>
  <c r="AF55" i="4"/>
  <c r="AG55" i="4"/>
  <c r="AH55" i="4"/>
  <c r="Z56" i="4"/>
  <c r="AA56" i="4"/>
  <c r="AB56" i="4"/>
  <c r="AC56" i="4"/>
  <c r="AD56" i="4"/>
  <c r="AI53" i="4" s="1"/>
  <c r="AJ53" i="4" s="1"/>
  <c r="AE56" i="4"/>
  <c r="AF56" i="4"/>
  <c r="AG56" i="4"/>
  <c r="AH56" i="4"/>
  <c r="Z57" i="4"/>
  <c r="AA57" i="4"/>
  <c r="AB57" i="4"/>
  <c r="AC57" i="4"/>
  <c r="AD57" i="4"/>
  <c r="AE57" i="4"/>
  <c r="AF57" i="4"/>
  <c r="AG57" i="4"/>
  <c r="AH57" i="4"/>
  <c r="Z58" i="4"/>
  <c r="AA58" i="4"/>
  <c r="AB58" i="4"/>
  <c r="AC58" i="4"/>
  <c r="AD58" i="4"/>
  <c r="AI62" i="4" s="1"/>
  <c r="AJ62" i="4" s="1"/>
  <c r="AE58" i="4"/>
  <c r="AF58" i="4"/>
  <c r="AG58" i="4"/>
  <c r="AH58" i="4"/>
  <c r="Z59" i="4"/>
  <c r="AA59" i="4"/>
  <c r="AB59" i="4"/>
  <c r="AC59" i="4"/>
  <c r="AD59" i="4"/>
  <c r="AE59" i="4"/>
  <c r="AF59" i="4"/>
  <c r="AG59" i="4"/>
  <c r="AH59" i="4"/>
  <c r="Z60" i="4"/>
  <c r="AA60" i="4"/>
  <c r="AB60" i="4"/>
  <c r="AC60" i="4"/>
  <c r="AD60" i="4"/>
  <c r="AI57" i="4" s="1"/>
  <c r="AJ57" i="4" s="1"/>
  <c r="AE60" i="4"/>
  <c r="AF60" i="4"/>
  <c r="AG60" i="4"/>
  <c r="AH60" i="4"/>
  <c r="Z61" i="4"/>
  <c r="AA61" i="4"/>
  <c r="AB61" i="4"/>
  <c r="AC61" i="4"/>
  <c r="AD61" i="4"/>
  <c r="AE61" i="4"/>
  <c r="AF61" i="4"/>
  <c r="AG61" i="4"/>
  <c r="AH61" i="4"/>
  <c r="Z62" i="4"/>
  <c r="AA62" i="4"/>
  <c r="AB62" i="4"/>
  <c r="AC62" i="4"/>
  <c r="AD62" i="4"/>
  <c r="AI66" i="4" s="1"/>
  <c r="AJ66" i="4" s="1"/>
  <c r="AE62" i="4"/>
  <c r="AF62" i="4"/>
  <c r="AG62" i="4"/>
  <c r="AH62" i="4"/>
  <c r="Z63" i="4"/>
  <c r="AA63" i="4"/>
  <c r="AB63" i="4"/>
  <c r="AC63" i="4"/>
  <c r="AD63" i="4"/>
  <c r="AE63" i="4"/>
  <c r="AF63" i="4"/>
  <c r="AG63" i="4"/>
  <c r="AH63" i="4"/>
  <c r="Z64" i="4"/>
  <c r="AA64" i="4"/>
  <c r="AB64" i="4"/>
  <c r="AC64" i="4"/>
  <c r="AD64" i="4"/>
  <c r="AI61" i="4" s="1"/>
  <c r="AJ61" i="4" s="1"/>
  <c r="AE64" i="4"/>
  <c r="AF64" i="4"/>
  <c r="AG64" i="4"/>
  <c r="AH64" i="4"/>
  <c r="Z65" i="4"/>
  <c r="AA65" i="4"/>
  <c r="AB65" i="4"/>
  <c r="AC65" i="4"/>
  <c r="AD65" i="4"/>
  <c r="AE65" i="4"/>
  <c r="AF65" i="4"/>
  <c r="AG65" i="4"/>
  <c r="AH65" i="4"/>
  <c r="Z66" i="4"/>
  <c r="AA66" i="4"/>
  <c r="AB66" i="4"/>
  <c r="AC66" i="4"/>
  <c r="AD66" i="4"/>
  <c r="AI70" i="4" s="1"/>
  <c r="AJ70" i="4" s="1"/>
  <c r="AE66" i="4"/>
  <c r="AF66" i="4"/>
  <c r="AG66" i="4"/>
  <c r="AH66" i="4"/>
  <c r="Z67" i="4"/>
  <c r="AA67" i="4"/>
  <c r="AB67" i="4"/>
  <c r="AC67" i="4"/>
  <c r="AD67" i="4"/>
  <c r="AE67" i="4"/>
  <c r="AF67" i="4"/>
  <c r="AG67" i="4"/>
  <c r="AH67" i="4"/>
  <c r="Z68" i="4"/>
  <c r="AA68" i="4"/>
  <c r="AB68" i="4"/>
  <c r="AC68" i="4"/>
  <c r="AD68" i="4"/>
  <c r="AI65" i="4" s="1"/>
  <c r="AJ65" i="4" s="1"/>
  <c r="AE68" i="4"/>
  <c r="AF68" i="4"/>
  <c r="AG68" i="4"/>
  <c r="AH68" i="4"/>
  <c r="Z69" i="4"/>
  <c r="AA69" i="4"/>
  <c r="AB69" i="4"/>
  <c r="AC69" i="4"/>
  <c r="AD69" i="4"/>
  <c r="AE69" i="4"/>
  <c r="AF69" i="4"/>
  <c r="AG69" i="4"/>
  <c r="AH69" i="4"/>
  <c r="Z70" i="4"/>
  <c r="AA70" i="4"/>
  <c r="AB70" i="4"/>
  <c r="AC70" i="4"/>
  <c r="AD70" i="4"/>
  <c r="AI74" i="4" s="1"/>
  <c r="AJ74" i="4" s="1"/>
  <c r="AE70" i="4"/>
  <c r="AF70" i="4"/>
  <c r="AG70" i="4"/>
  <c r="AH70" i="4"/>
  <c r="Z71" i="4"/>
  <c r="AA71" i="4"/>
  <c r="AB71" i="4"/>
  <c r="AC71" i="4"/>
  <c r="AD71" i="4"/>
  <c r="AE71" i="4"/>
  <c r="AF71" i="4"/>
  <c r="AG71" i="4"/>
  <c r="AH71" i="4"/>
  <c r="Z72" i="4"/>
  <c r="AA72" i="4"/>
  <c r="AB72" i="4"/>
  <c r="AC72" i="4"/>
  <c r="AD72" i="4"/>
  <c r="AI69" i="4" s="1"/>
  <c r="AJ69" i="4" s="1"/>
  <c r="AE72" i="4"/>
  <c r="AF72" i="4"/>
  <c r="AG72" i="4"/>
  <c r="AH72" i="4"/>
  <c r="Z73" i="4"/>
  <c r="AA73" i="4"/>
  <c r="AB73" i="4"/>
  <c r="AC73" i="4"/>
  <c r="AD73" i="4"/>
  <c r="AE73" i="4"/>
  <c r="AF73" i="4"/>
  <c r="AG73" i="4"/>
  <c r="AH73" i="4"/>
  <c r="Z74" i="4"/>
  <c r="AA74" i="4"/>
  <c r="AB74" i="4"/>
  <c r="AC74" i="4"/>
  <c r="AD74" i="4"/>
  <c r="AI78" i="4" s="1"/>
  <c r="AJ78" i="4" s="1"/>
  <c r="AE74" i="4"/>
  <c r="AF74" i="4"/>
  <c r="AG74" i="4"/>
  <c r="AH74" i="4"/>
  <c r="Z75" i="4"/>
  <c r="AA75" i="4"/>
  <c r="AB75" i="4"/>
  <c r="AC75" i="4"/>
  <c r="AD75" i="4"/>
  <c r="AE75" i="4"/>
  <c r="AF75" i="4"/>
  <c r="AG75" i="4"/>
  <c r="AH75" i="4"/>
  <c r="Z76" i="4"/>
  <c r="AA76" i="4"/>
  <c r="AB76" i="4"/>
  <c r="AC76" i="4"/>
  <c r="AD76" i="4"/>
  <c r="AI73" i="4" s="1"/>
  <c r="AJ73" i="4" s="1"/>
  <c r="AE76" i="4"/>
  <c r="AF76" i="4"/>
  <c r="AG76" i="4"/>
  <c r="AH76" i="4"/>
  <c r="Z77" i="4"/>
  <c r="AA77" i="4"/>
  <c r="AB77" i="4"/>
  <c r="AC77" i="4"/>
  <c r="AD77" i="4"/>
  <c r="AE77" i="4"/>
  <c r="AF77" i="4"/>
  <c r="AG77" i="4"/>
  <c r="AH77" i="4"/>
  <c r="Z78" i="4"/>
  <c r="AA78" i="4"/>
  <c r="AB78" i="4"/>
  <c r="AC78" i="4"/>
  <c r="AD78" i="4"/>
  <c r="AI82" i="4" s="1"/>
  <c r="AJ82" i="4" s="1"/>
  <c r="AE78" i="4"/>
  <c r="AF78" i="4"/>
  <c r="AG78" i="4"/>
  <c r="AH78" i="4"/>
  <c r="Z79" i="4"/>
  <c r="AA79" i="4"/>
  <c r="AB79" i="4"/>
  <c r="AC79" i="4"/>
  <c r="AD79" i="4"/>
  <c r="AE79" i="4"/>
  <c r="AF79" i="4"/>
  <c r="AG79" i="4"/>
  <c r="AH79" i="4"/>
  <c r="Z80" i="4"/>
  <c r="AA80" i="4"/>
  <c r="AB80" i="4"/>
  <c r="AC80" i="4"/>
  <c r="AD80" i="4"/>
  <c r="AI77" i="4" s="1"/>
  <c r="AJ77" i="4" s="1"/>
  <c r="AE80" i="4"/>
  <c r="AF80" i="4"/>
  <c r="AG80" i="4"/>
  <c r="AH80" i="4"/>
  <c r="Z81" i="4"/>
  <c r="AA81" i="4"/>
  <c r="AB81" i="4"/>
  <c r="AC81" i="4"/>
  <c r="AD81" i="4"/>
  <c r="AE81" i="4"/>
  <c r="AF81" i="4"/>
  <c r="AG81" i="4"/>
  <c r="AH81" i="4"/>
  <c r="Z82" i="4"/>
  <c r="AA82" i="4"/>
  <c r="AB82" i="4"/>
  <c r="AC82" i="4"/>
  <c r="AD82" i="4"/>
  <c r="AI86" i="4" s="1"/>
  <c r="AJ86" i="4" s="1"/>
  <c r="AE82" i="4"/>
  <c r="AF82" i="4"/>
  <c r="AG82" i="4"/>
  <c r="AH82" i="4"/>
  <c r="Z83" i="4"/>
  <c r="AA83" i="4"/>
  <c r="AB83" i="4"/>
  <c r="AC83" i="4"/>
  <c r="AD83" i="4"/>
  <c r="AE83" i="4"/>
  <c r="AF83" i="4"/>
  <c r="AG83" i="4"/>
  <c r="AH83" i="4"/>
  <c r="Z84" i="4"/>
  <c r="AA84" i="4"/>
  <c r="AB84" i="4"/>
  <c r="AC84" i="4"/>
  <c r="AD84" i="4"/>
  <c r="AI81" i="4" s="1"/>
  <c r="AJ81" i="4" s="1"/>
  <c r="AE84" i="4"/>
  <c r="AF84" i="4"/>
  <c r="AG84" i="4"/>
  <c r="AH84" i="4"/>
  <c r="Z85" i="4"/>
  <c r="AA85" i="4"/>
  <c r="AB85" i="4"/>
  <c r="AC85" i="4"/>
  <c r="AD85" i="4"/>
  <c r="AE85" i="4"/>
  <c r="AF85" i="4"/>
  <c r="AG85" i="4"/>
  <c r="AH85" i="4"/>
  <c r="Z86" i="4"/>
  <c r="AA86" i="4"/>
  <c r="AB86" i="4"/>
  <c r="AC86" i="4"/>
  <c r="AD86" i="4"/>
  <c r="AI90" i="4" s="1"/>
  <c r="AJ90" i="4" s="1"/>
  <c r="AE86" i="4"/>
  <c r="AF86" i="4"/>
  <c r="AG86" i="4"/>
  <c r="AH86" i="4"/>
  <c r="Z87" i="4"/>
  <c r="AA87" i="4"/>
  <c r="AB87" i="4"/>
  <c r="AC87" i="4"/>
  <c r="AD87" i="4"/>
  <c r="AE87" i="4"/>
  <c r="AF87" i="4"/>
  <c r="AG87" i="4"/>
  <c r="AH87" i="4"/>
  <c r="Z88" i="4"/>
  <c r="AA88" i="4"/>
  <c r="AB88" i="4"/>
  <c r="AC88" i="4"/>
  <c r="AD88" i="4"/>
  <c r="AI85" i="4" s="1"/>
  <c r="AJ85" i="4" s="1"/>
  <c r="AE88" i="4"/>
  <c r="AF88" i="4"/>
  <c r="AG88" i="4"/>
  <c r="AH88" i="4"/>
  <c r="Z89" i="4"/>
  <c r="AA89" i="4"/>
  <c r="AB89" i="4"/>
  <c r="AC89" i="4"/>
  <c r="AD89" i="4"/>
  <c r="AE89" i="4"/>
  <c r="AF89" i="4"/>
  <c r="AG89" i="4"/>
  <c r="AH89" i="4"/>
  <c r="Z90" i="4"/>
  <c r="AA90" i="4"/>
  <c r="AB90" i="4"/>
  <c r="AC90" i="4"/>
  <c r="AD90" i="4"/>
  <c r="AI94" i="4" s="1"/>
  <c r="AJ94" i="4" s="1"/>
  <c r="AE90" i="4"/>
  <c r="AF90" i="4"/>
  <c r="AG90" i="4"/>
  <c r="AH90" i="4"/>
  <c r="Z91" i="4"/>
  <c r="AA91" i="4"/>
  <c r="AB91" i="4"/>
  <c r="AC91" i="4"/>
  <c r="AD91" i="4"/>
  <c r="AE91" i="4"/>
  <c r="AF91" i="4"/>
  <c r="AG91" i="4"/>
  <c r="AH91" i="4"/>
  <c r="Z92" i="4"/>
  <c r="AA92" i="4"/>
  <c r="AB92" i="4"/>
  <c r="AC92" i="4"/>
  <c r="AD92" i="4"/>
  <c r="AI89" i="4" s="1"/>
  <c r="AJ89" i="4" s="1"/>
  <c r="AE92" i="4"/>
  <c r="AF92" i="4"/>
  <c r="AG92" i="4"/>
  <c r="AH92" i="4"/>
  <c r="Z93" i="4"/>
  <c r="AA93" i="4"/>
  <c r="AB93" i="4"/>
  <c r="AC93" i="4"/>
  <c r="AD93" i="4"/>
  <c r="AE93" i="4"/>
  <c r="AF93" i="4"/>
  <c r="AG93" i="4"/>
  <c r="AH93" i="4"/>
  <c r="Z94" i="4"/>
  <c r="AA94" i="4"/>
  <c r="AB94" i="4"/>
  <c r="AC94" i="4"/>
  <c r="AD94" i="4"/>
  <c r="AI98" i="4" s="1"/>
  <c r="AJ98" i="4" s="1"/>
  <c r="AE94" i="4"/>
  <c r="AF94" i="4"/>
  <c r="AG94" i="4"/>
  <c r="AH94" i="4"/>
  <c r="Z95" i="4"/>
  <c r="AA95" i="4"/>
  <c r="AB95" i="4"/>
  <c r="AC95" i="4"/>
  <c r="AD95" i="4"/>
  <c r="AE95" i="4"/>
  <c r="AF95" i="4"/>
  <c r="AG95" i="4"/>
  <c r="AH95" i="4"/>
  <c r="Z96" i="4"/>
  <c r="AA96" i="4"/>
  <c r="AB96" i="4"/>
  <c r="AC96" i="4"/>
  <c r="AD96" i="4"/>
  <c r="AI93" i="4" s="1"/>
  <c r="AJ93" i="4" s="1"/>
  <c r="AE96" i="4"/>
  <c r="AF96" i="4"/>
  <c r="AG96" i="4"/>
  <c r="AH96" i="4"/>
  <c r="Z97" i="4"/>
  <c r="AA97" i="4"/>
  <c r="AB97" i="4"/>
  <c r="AC97" i="4"/>
  <c r="AD97" i="4"/>
  <c r="AE97" i="4"/>
  <c r="AF97" i="4"/>
  <c r="AG97" i="4"/>
  <c r="AH97" i="4"/>
  <c r="Z98" i="4"/>
  <c r="AA98" i="4"/>
  <c r="AB98" i="4"/>
  <c r="AC98" i="4"/>
  <c r="AD98" i="4"/>
  <c r="AI97" i="4" s="1"/>
  <c r="AJ97" i="4" s="1"/>
  <c r="AE98" i="4"/>
  <c r="AF98" i="4"/>
  <c r="AG98" i="4"/>
  <c r="AH98" i="4"/>
  <c r="Z99" i="4"/>
  <c r="AA99" i="4"/>
  <c r="AB99" i="4"/>
  <c r="AC99" i="4"/>
  <c r="AD99" i="4"/>
  <c r="AE99" i="4"/>
  <c r="AF99" i="4"/>
  <c r="AG99" i="4"/>
  <c r="AH99" i="4"/>
  <c r="Z100" i="4"/>
  <c r="AA100" i="4"/>
  <c r="AB100" i="4"/>
  <c r="AC100" i="4"/>
  <c r="AD100" i="4"/>
  <c r="AI104" i="4" s="1"/>
  <c r="AJ104" i="4" s="1"/>
  <c r="AE100" i="4"/>
  <c r="AF100" i="4"/>
  <c r="AG100" i="4"/>
  <c r="AH100" i="4"/>
  <c r="Z101" i="4"/>
  <c r="AA101" i="4"/>
  <c r="AB101" i="4"/>
  <c r="AC101" i="4"/>
  <c r="AD101" i="4"/>
  <c r="AE101" i="4"/>
  <c r="AF101" i="4"/>
  <c r="AG101" i="4"/>
  <c r="AH101" i="4"/>
  <c r="Z102" i="4"/>
  <c r="AA102" i="4"/>
  <c r="AB102" i="4"/>
  <c r="AC102" i="4"/>
  <c r="AD102" i="4"/>
  <c r="AI99" i="4" s="1"/>
  <c r="AJ99" i="4" s="1"/>
  <c r="AE102" i="4"/>
  <c r="AF102" i="4"/>
  <c r="AG102" i="4"/>
  <c r="AH102" i="4"/>
  <c r="Z103" i="4"/>
  <c r="AA103" i="4"/>
  <c r="AB103" i="4"/>
  <c r="AC103" i="4"/>
  <c r="AD103" i="4"/>
  <c r="AE103" i="4"/>
  <c r="AF103" i="4"/>
  <c r="AG103" i="4"/>
  <c r="AH103" i="4"/>
  <c r="Z104" i="4"/>
  <c r="AA104" i="4"/>
  <c r="AB104" i="4"/>
  <c r="AC104" i="4"/>
  <c r="AD104" i="4"/>
  <c r="AI101" i="4" s="1"/>
  <c r="AJ101" i="4" s="1"/>
  <c r="AE104" i="4"/>
  <c r="AF104" i="4"/>
  <c r="AG104" i="4"/>
  <c r="AH104" i="4"/>
  <c r="Z105" i="4"/>
  <c r="AA105" i="4"/>
  <c r="AB105" i="4"/>
  <c r="AC105" i="4"/>
  <c r="AD105" i="4"/>
  <c r="AE105" i="4"/>
  <c r="AF105" i="4"/>
  <c r="AG105" i="4"/>
  <c r="AH105" i="4"/>
  <c r="Z106" i="4"/>
  <c r="AA106" i="4"/>
  <c r="AB106" i="4"/>
  <c r="AC106" i="4"/>
  <c r="AD106" i="4"/>
  <c r="AI103" i="4" s="1"/>
  <c r="AJ103" i="4" s="1"/>
  <c r="AE106" i="4"/>
  <c r="AF106" i="4"/>
  <c r="AG106" i="4"/>
  <c r="AH106" i="4"/>
  <c r="Z107" i="4"/>
  <c r="AA107" i="4"/>
  <c r="AB107" i="4"/>
  <c r="AC107" i="4"/>
  <c r="AD107" i="4"/>
  <c r="AE107" i="4"/>
  <c r="AF107" i="4"/>
  <c r="AG107" i="4"/>
  <c r="AH107" i="4"/>
  <c r="Z108" i="4"/>
  <c r="AA108" i="4"/>
  <c r="AB108" i="4"/>
  <c r="AC108" i="4"/>
  <c r="AD108" i="4"/>
  <c r="AI105" i="4" s="1"/>
  <c r="AJ105" i="4" s="1"/>
  <c r="AE108" i="4"/>
  <c r="AF108" i="4"/>
  <c r="AG108" i="4"/>
  <c r="AH108" i="4"/>
  <c r="Z109" i="4"/>
  <c r="AA109" i="4"/>
  <c r="AB109" i="4"/>
  <c r="AC109" i="4"/>
  <c r="AD109" i="4"/>
  <c r="AE109" i="4"/>
  <c r="AF109" i="4"/>
  <c r="AG109" i="4"/>
  <c r="AH109" i="4"/>
  <c r="Z110" i="4"/>
  <c r="AA110" i="4"/>
  <c r="AB110" i="4"/>
  <c r="AC110" i="4"/>
  <c r="AD110" i="4"/>
  <c r="AI114" i="4" s="1"/>
  <c r="AJ114" i="4" s="1"/>
  <c r="AE110" i="4"/>
  <c r="AF110" i="4"/>
  <c r="AG110" i="4"/>
  <c r="AH110" i="4"/>
  <c r="Z111" i="4"/>
  <c r="AA111" i="4"/>
  <c r="AB111" i="4"/>
  <c r="AC111" i="4"/>
  <c r="AD111" i="4"/>
  <c r="AE111" i="4"/>
  <c r="AF111" i="4"/>
  <c r="AG111" i="4"/>
  <c r="AH111" i="4"/>
  <c r="Z112" i="4"/>
  <c r="AA112" i="4"/>
  <c r="AB112" i="4"/>
  <c r="AC112" i="4"/>
  <c r="AD112" i="4"/>
  <c r="AI109" i="4" s="1"/>
  <c r="AJ109" i="4" s="1"/>
  <c r="AE112" i="4"/>
  <c r="AF112" i="4"/>
  <c r="AG112" i="4"/>
  <c r="AH112" i="4"/>
  <c r="Z113" i="4"/>
  <c r="AA113" i="4"/>
  <c r="AB113" i="4"/>
  <c r="AC113" i="4"/>
  <c r="AD113" i="4"/>
  <c r="AE113" i="4"/>
  <c r="AF113" i="4"/>
  <c r="AG113" i="4"/>
  <c r="AH113" i="4"/>
  <c r="Z114" i="4"/>
  <c r="AA114" i="4"/>
  <c r="AB114" i="4"/>
  <c r="AC114" i="4"/>
  <c r="AD114" i="4"/>
  <c r="AI111" i="4" s="1"/>
  <c r="AJ111" i="4" s="1"/>
  <c r="AE114" i="4"/>
  <c r="AF114" i="4"/>
  <c r="AG114" i="4"/>
  <c r="AH114" i="4"/>
  <c r="Z115" i="4"/>
  <c r="AA115" i="4"/>
  <c r="AB115" i="4"/>
  <c r="AC115" i="4"/>
  <c r="AD115" i="4"/>
  <c r="AE115" i="4"/>
  <c r="AF115" i="4"/>
  <c r="AG115" i="4"/>
  <c r="AH115" i="4"/>
  <c r="Z116" i="4"/>
  <c r="AA116" i="4"/>
  <c r="AB116" i="4"/>
  <c r="AC116" i="4"/>
  <c r="AD116" i="4"/>
  <c r="AI113" i="4" s="1"/>
  <c r="AJ113" i="4" s="1"/>
  <c r="AE116" i="4"/>
  <c r="AF116" i="4"/>
  <c r="AG116" i="4"/>
  <c r="AH116" i="4"/>
  <c r="Z117" i="4"/>
  <c r="AA117" i="4"/>
  <c r="AB117" i="4"/>
  <c r="AC117" i="4"/>
  <c r="AD117" i="4"/>
  <c r="AE117" i="4"/>
  <c r="AF117" i="4"/>
  <c r="AG117" i="4"/>
  <c r="AH117" i="4"/>
  <c r="Z118" i="4"/>
  <c r="AA118" i="4"/>
  <c r="AB118" i="4"/>
  <c r="AC118" i="4"/>
  <c r="AD118" i="4"/>
  <c r="AI115" i="4" s="1"/>
  <c r="AJ115" i="4" s="1"/>
  <c r="AE118" i="4"/>
  <c r="AF118" i="4"/>
  <c r="AG118" i="4"/>
  <c r="AH118" i="4"/>
  <c r="Z119" i="4"/>
  <c r="AA119" i="4"/>
  <c r="AB119" i="4"/>
  <c r="AC119" i="4"/>
  <c r="AD119" i="4"/>
  <c r="AE119" i="4"/>
  <c r="AF119" i="4"/>
  <c r="AG119" i="4"/>
  <c r="AH119" i="4"/>
  <c r="Z120" i="4"/>
  <c r="AA120" i="4"/>
  <c r="AB120" i="4"/>
  <c r="AC120" i="4"/>
  <c r="AD120" i="4"/>
  <c r="AI117" i="4" s="1"/>
  <c r="AJ117" i="4" s="1"/>
  <c r="AE120" i="4"/>
  <c r="AF120" i="4"/>
  <c r="AG120" i="4"/>
  <c r="AH120" i="4"/>
  <c r="Z121" i="4"/>
  <c r="AA121" i="4"/>
  <c r="AB121" i="4"/>
  <c r="AC121" i="4"/>
  <c r="AD121" i="4"/>
  <c r="AE121" i="4"/>
  <c r="AF121" i="4"/>
  <c r="AG121" i="4"/>
  <c r="AH121" i="4"/>
  <c r="Z122" i="4"/>
  <c r="AA122" i="4"/>
  <c r="AB122" i="4"/>
  <c r="AC122" i="4"/>
  <c r="AD122" i="4"/>
  <c r="AI121" i="4" s="1"/>
  <c r="AJ121" i="4" s="1"/>
  <c r="AE122" i="4"/>
  <c r="AF122" i="4"/>
  <c r="AG122" i="4"/>
  <c r="AH122" i="4"/>
  <c r="Z123" i="4"/>
  <c r="AA123" i="4"/>
  <c r="AB123" i="4"/>
  <c r="AC123" i="4"/>
  <c r="AD123" i="4"/>
  <c r="AE123" i="4"/>
  <c r="AF123" i="4"/>
  <c r="AG123" i="4"/>
  <c r="AH123" i="4"/>
  <c r="Z124" i="4"/>
  <c r="AA124" i="4"/>
  <c r="AB124" i="4"/>
  <c r="AC124" i="4"/>
  <c r="AD124" i="4"/>
  <c r="AI128" i="4" s="1"/>
  <c r="AJ128" i="4" s="1"/>
  <c r="AE124" i="4"/>
  <c r="AF124" i="4"/>
  <c r="AG124" i="4"/>
  <c r="AH124" i="4"/>
  <c r="Z125" i="4"/>
  <c r="AA125" i="4"/>
  <c r="AB125" i="4"/>
  <c r="AC125" i="4"/>
  <c r="AD125" i="4"/>
  <c r="AE125" i="4"/>
  <c r="AF125" i="4"/>
  <c r="AG125" i="4"/>
  <c r="AH125" i="4"/>
  <c r="Z126" i="4"/>
  <c r="AA126" i="4"/>
  <c r="AB126" i="4"/>
  <c r="AC126" i="4"/>
  <c r="AD126" i="4"/>
  <c r="AI125" i="4" s="1"/>
  <c r="AJ125" i="4" s="1"/>
  <c r="AE126" i="4"/>
  <c r="AF126" i="4"/>
  <c r="AG126" i="4"/>
  <c r="AH126" i="4"/>
  <c r="Z127" i="4"/>
  <c r="AA127" i="4"/>
  <c r="AB127" i="4"/>
  <c r="AC127" i="4"/>
  <c r="AD127" i="4"/>
  <c r="AE127" i="4"/>
  <c r="AF127" i="4"/>
  <c r="AG127" i="4"/>
  <c r="AH127" i="4"/>
  <c r="Z128" i="4"/>
  <c r="AA128" i="4"/>
  <c r="AB128" i="4"/>
  <c r="AC128" i="4"/>
  <c r="AD128" i="4"/>
  <c r="AI132" i="4" s="1"/>
  <c r="AJ132" i="4" s="1"/>
  <c r="AE128" i="4"/>
  <c r="AF128" i="4"/>
  <c r="AG128" i="4"/>
  <c r="AH128" i="4"/>
  <c r="Z129" i="4"/>
  <c r="AA129" i="4"/>
  <c r="AB129" i="4"/>
  <c r="AC129" i="4"/>
  <c r="AD129" i="4"/>
  <c r="AE129" i="4"/>
  <c r="AF129" i="4"/>
  <c r="AG129" i="4"/>
  <c r="AH129" i="4"/>
  <c r="Z130" i="4"/>
  <c r="AA130" i="4"/>
  <c r="AB130" i="4"/>
  <c r="AC130" i="4"/>
  <c r="AD130" i="4"/>
  <c r="AI129" i="4" s="1"/>
  <c r="AJ129" i="4" s="1"/>
  <c r="AE130" i="4"/>
  <c r="AF130" i="4"/>
  <c r="AG130" i="4"/>
  <c r="AH130" i="4"/>
  <c r="Z131" i="4"/>
  <c r="AA131" i="4"/>
  <c r="AB131" i="4"/>
  <c r="AC131" i="4"/>
  <c r="AD131" i="4"/>
  <c r="AE131" i="4"/>
  <c r="AF131" i="4"/>
  <c r="AG131" i="4"/>
  <c r="AH131" i="4"/>
  <c r="Z132" i="4"/>
  <c r="AA132" i="4"/>
  <c r="AB132" i="4"/>
  <c r="AC132" i="4"/>
  <c r="AD132" i="4"/>
  <c r="AE132" i="4"/>
  <c r="AF132" i="4"/>
  <c r="AG132" i="4"/>
  <c r="AH132" i="4"/>
  <c r="Z133" i="4"/>
  <c r="AA133" i="4"/>
  <c r="AB133" i="4"/>
  <c r="AC133" i="4"/>
  <c r="AD133" i="4"/>
  <c r="AE133" i="4"/>
  <c r="AF133" i="4"/>
  <c r="AG133" i="4"/>
  <c r="AH133" i="4"/>
  <c r="Z134" i="4"/>
  <c r="AA134" i="4"/>
  <c r="AB134" i="4"/>
  <c r="AC134" i="4"/>
  <c r="AD134" i="4"/>
  <c r="AI133" i="4" s="1"/>
  <c r="AJ133" i="4" s="1"/>
  <c r="AE134" i="4"/>
  <c r="AF134" i="4"/>
  <c r="AG134" i="4"/>
  <c r="AH134" i="4"/>
  <c r="Z135" i="4"/>
  <c r="AA135" i="4"/>
  <c r="AB135" i="4"/>
  <c r="AC135" i="4"/>
  <c r="AD135" i="4"/>
  <c r="AE135" i="4"/>
  <c r="AF135" i="4"/>
  <c r="AG135" i="4"/>
  <c r="AH135" i="4"/>
  <c r="Z136" i="4"/>
  <c r="AA136" i="4"/>
  <c r="AB136" i="4"/>
  <c r="AC136" i="4"/>
  <c r="AD136" i="4"/>
  <c r="AE136" i="4"/>
  <c r="AF136" i="4"/>
  <c r="AG136" i="4"/>
  <c r="AH136" i="4"/>
  <c r="Z137" i="4"/>
  <c r="AA137" i="4"/>
  <c r="AB137" i="4"/>
  <c r="AC137" i="4"/>
  <c r="AD137" i="4"/>
  <c r="AE137" i="4"/>
  <c r="AF137" i="4"/>
  <c r="AG137" i="4"/>
  <c r="AH137" i="4"/>
  <c r="Z138" i="4"/>
  <c r="AA138" i="4"/>
  <c r="AB138" i="4"/>
  <c r="AC138" i="4"/>
  <c r="AD138" i="4"/>
  <c r="AI137" i="4" s="1"/>
  <c r="AJ137" i="4" s="1"/>
  <c r="AE138" i="4"/>
  <c r="AF138" i="4"/>
  <c r="AG138" i="4"/>
  <c r="AH138" i="4"/>
  <c r="Z139" i="4"/>
  <c r="AA139" i="4"/>
  <c r="AB139" i="4"/>
  <c r="AC139" i="4"/>
  <c r="AD139" i="4"/>
  <c r="AE139" i="4"/>
  <c r="AF139" i="4"/>
  <c r="AG139" i="4"/>
  <c r="AH139" i="4"/>
  <c r="Z140" i="4"/>
  <c r="AA140" i="4"/>
  <c r="AB140" i="4"/>
  <c r="AC140" i="4"/>
  <c r="AD140" i="4"/>
  <c r="AE140" i="4"/>
  <c r="AF140" i="4"/>
  <c r="AG140" i="4"/>
  <c r="AH140" i="4"/>
  <c r="Z141" i="4"/>
  <c r="AA141" i="4"/>
  <c r="AB141" i="4"/>
  <c r="AC141" i="4"/>
  <c r="AD141" i="4"/>
  <c r="AE141" i="4"/>
  <c r="AF141" i="4"/>
  <c r="AG141" i="4"/>
  <c r="AH141" i="4"/>
  <c r="Z142" i="4"/>
  <c r="AA142" i="4"/>
  <c r="AB142" i="4"/>
  <c r="AC142" i="4"/>
  <c r="AD142" i="4"/>
  <c r="AI141" i="4" s="1"/>
  <c r="AJ141" i="4" s="1"/>
  <c r="AE142" i="4"/>
  <c r="AF142" i="4"/>
  <c r="AG142" i="4"/>
  <c r="AH142" i="4"/>
  <c r="Z143" i="4"/>
  <c r="AA143" i="4"/>
  <c r="AB143" i="4"/>
  <c r="AC143" i="4"/>
  <c r="AD143" i="4"/>
  <c r="AE143" i="4"/>
  <c r="AF143" i="4"/>
  <c r="AG143" i="4"/>
  <c r="AH143" i="4"/>
  <c r="Z144" i="4"/>
  <c r="AA144" i="4"/>
  <c r="AB144" i="4"/>
  <c r="AC144" i="4"/>
  <c r="AD144" i="4"/>
  <c r="AE144" i="4"/>
  <c r="AF144" i="4"/>
  <c r="AG144" i="4"/>
  <c r="AH144" i="4"/>
  <c r="Z145" i="4"/>
  <c r="AA145" i="4"/>
  <c r="AB145" i="4"/>
  <c r="AC145" i="4"/>
  <c r="AD145" i="4"/>
  <c r="AE145" i="4"/>
  <c r="AF145" i="4"/>
  <c r="AG145" i="4"/>
  <c r="AH145" i="4"/>
  <c r="Z146" i="4"/>
  <c r="AA146" i="4"/>
  <c r="AB146" i="4"/>
  <c r="AC146" i="4"/>
  <c r="AD146" i="4"/>
  <c r="AI145" i="4" s="1"/>
  <c r="AJ145" i="4" s="1"/>
  <c r="AE146" i="4"/>
  <c r="AF146" i="4"/>
  <c r="AG146" i="4"/>
  <c r="AH146" i="4"/>
  <c r="Z147" i="4"/>
  <c r="AA147" i="4"/>
  <c r="AB147" i="4"/>
  <c r="AC147" i="4"/>
  <c r="AD147" i="4"/>
  <c r="AE147" i="4"/>
  <c r="AF147" i="4"/>
  <c r="AG147" i="4"/>
  <c r="AH147" i="4"/>
  <c r="Z148" i="4"/>
  <c r="AA148" i="4"/>
  <c r="AB148" i="4"/>
  <c r="AC148" i="4"/>
  <c r="AD148" i="4"/>
  <c r="AE148" i="4"/>
  <c r="AF148" i="4"/>
  <c r="AG148" i="4"/>
  <c r="AH148" i="4"/>
  <c r="Z149" i="4"/>
  <c r="AA149" i="4"/>
  <c r="AB149" i="4"/>
  <c r="AC149" i="4"/>
  <c r="AD149" i="4"/>
  <c r="AE149" i="4"/>
  <c r="AF149" i="4"/>
  <c r="AG149" i="4"/>
  <c r="AH149" i="4"/>
  <c r="Z150" i="4"/>
  <c r="AA150" i="4"/>
  <c r="AB150" i="4"/>
  <c r="AC150" i="4"/>
  <c r="AD150" i="4"/>
  <c r="AI149" i="4" s="1"/>
  <c r="AJ149" i="4" s="1"/>
  <c r="AE150" i="4"/>
  <c r="AF150" i="4"/>
  <c r="AG150" i="4"/>
  <c r="AH150" i="4"/>
  <c r="Z151" i="4"/>
  <c r="AA151" i="4"/>
  <c r="AB151" i="4"/>
  <c r="AC151" i="4"/>
  <c r="AD151" i="4"/>
  <c r="AE151" i="4"/>
  <c r="AF151" i="4"/>
  <c r="AG151" i="4"/>
  <c r="AH151" i="4"/>
  <c r="Z152" i="4"/>
  <c r="AA152" i="4"/>
  <c r="AB152" i="4"/>
  <c r="AC152" i="4"/>
  <c r="AD152" i="4"/>
  <c r="AE152" i="4"/>
  <c r="AF152" i="4"/>
  <c r="AG152" i="4"/>
  <c r="AH152" i="4"/>
  <c r="Z153" i="4"/>
  <c r="AA153" i="4"/>
  <c r="AB153" i="4"/>
  <c r="AC153" i="4"/>
  <c r="AD153" i="4"/>
  <c r="AE153" i="4"/>
  <c r="AF153" i="4"/>
  <c r="AG153" i="4"/>
  <c r="AH153" i="4"/>
  <c r="Z154" i="4"/>
  <c r="AA154" i="4"/>
  <c r="AB154" i="4"/>
  <c r="AC154" i="4"/>
  <c r="AD154" i="4"/>
  <c r="AI153" i="4" s="1"/>
  <c r="AJ153" i="4" s="1"/>
  <c r="AE154" i="4"/>
  <c r="AF154" i="4"/>
  <c r="AG154" i="4"/>
  <c r="AH154" i="4"/>
  <c r="Z155" i="4"/>
  <c r="AA155" i="4"/>
  <c r="AB155" i="4"/>
  <c r="AC155" i="4"/>
  <c r="AD155" i="4"/>
  <c r="AE155" i="4"/>
  <c r="AF155" i="4"/>
  <c r="AG155" i="4"/>
  <c r="AH155" i="4"/>
  <c r="AI155" i="4"/>
  <c r="AJ155" i="4" s="1"/>
  <c r="Z156" i="4"/>
  <c r="AA156" i="4"/>
  <c r="AB156" i="4"/>
  <c r="AC156" i="4"/>
  <c r="AD156" i="4"/>
  <c r="AE156" i="4"/>
  <c r="AF156" i="4"/>
  <c r="AG156" i="4"/>
  <c r="AH156" i="4"/>
  <c r="Z157" i="4"/>
  <c r="AA157" i="4"/>
  <c r="AB157" i="4"/>
  <c r="AC157" i="4"/>
  <c r="AD157" i="4"/>
  <c r="AE157" i="4"/>
  <c r="AF157" i="4"/>
  <c r="AG157" i="4"/>
  <c r="AH157" i="4"/>
  <c r="AI157" i="4"/>
  <c r="AJ157" i="4" s="1"/>
  <c r="L21" i="4"/>
  <c r="M21" i="4" s="1"/>
  <c r="L22" i="4"/>
  <c r="L23" i="4"/>
  <c r="M23" i="4" s="1"/>
  <c r="L24" i="4"/>
  <c r="L25" i="4"/>
  <c r="M25" i="4" s="1"/>
  <c r="L26" i="4"/>
  <c r="L27" i="4"/>
  <c r="M27" i="4" s="1"/>
  <c r="L28" i="4"/>
  <c r="L29" i="4"/>
  <c r="M29" i="4" s="1"/>
  <c r="L30" i="4"/>
  <c r="M30" i="4" s="1"/>
  <c r="L31" i="4"/>
  <c r="M31" i="4" s="1"/>
  <c r="L32" i="4"/>
  <c r="M32" i="4" s="1"/>
  <c r="L33" i="4"/>
  <c r="M33" i="4" s="1"/>
  <c r="L34" i="4"/>
  <c r="M34" i="4" s="1"/>
  <c r="L35" i="4"/>
  <c r="M35" i="4" s="1"/>
  <c r="L36" i="4"/>
  <c r="M36" i="4" s="1"/>
  <c r="L37" i="4"/>
  <c r="M37" i="4" s="1"/>
  <c r="L38" i="4"/>
  <c r="M38" i="4" s="1"/>
  <c r="L39" i="4"/>
  <c r="M39" i="4" s="1"/>
  <c r="L40" i="4"/>
  <c r="M40" i="4" s="1"/>
  <c r="L41" i="4"/>
  <c r="M41" i="4" s="1"/>
  <c r="L42" i="4"/>
  <c r="M42" i="4" s="1"/>
  <c r="L43" i="4"/>
  <c r="M43" i="4" s="1"/>
  <c r="L44" i="4"/>
  <c r="M44" i="4" s="1"/>
  <c r="L45" i="4"/>
  <c r="M45" i="4" s="1"/>
  <c r="L46" i="4"/>
  <c r="M46" i="4" s="1"/>
  <c r="L47" i="4"/>
  <c r="M47" i="4" s="1"/>
  <c r="L48" i="4"/>
  <c r="M48" i="4" s="1"/>
  <c r="L49" i="4"/>
  <c r="M49" i="4" s="1"/>
  <c r="L50" i="4"/>
  <c r="M50" i="4" s="1"/>
  <c r="L51" i="4"/>
  <c r="M51" i="4" s="1"/>
  <c r="L52" i="4"/>
  <c r="M52" i="4" s="1"/>
  <c r="L53" i="4"/>
  <c r="M53" i="4" s="1"/>
  <c r="L54" i="4"/>
  <c r="M54" i="4" s="1"/>
  <c r="L55" i="4"/>
  <c r="M55" i="4" s="1"/>
  <c r="L56" i="4"/>
  <c r="M56" i="4" s="1"/>
  <c r="L57" i="4"/>
  <c r="M57" i="4" s="1"/>
  <c r="L58" i="4"/>
  <c r="M58" i="4" s="1"/>
  <c r="L59" i="4"/>
  <c r="M59" i="4" s="1"/>
  <c r="L60" i="4"/>
  <c r="M60" i="4" s="1"/>
  <c r="L61" i="4"/>
  <c r="M61" i="4" s="1"/>
  <c r="L62" i="4"/>
  <c r="M62" i="4" s="1"/>
  <c r="L63" i="4"/>
  <c r="M63" i="4" s="1"/>
  <c r="L64" i="4"/>
  <c r="M64" i="4" s="1"/>
  <c r="L65" i="4"/>
  <c r="M65" i="4" s="1"/>
  <c r="L66" i="4"/>
  <c r="M66" i="4" s="1"/>
  <c r="L67" i="4"/>
  <c r="M67" i="4" s="1"/>
  <c r="L68" i="4"/>
  <c r="M68" i="4" s="1"/>
  <c r="L69" i="4"/>
  <c r="M69" i="4" s="1"/>
  <c r="L70" i="4"/>
  <c r="M70" i="4" s="1"/>
  <c r="L71" i="4"/>
  <c r="M71" i="4" s="1"/>
  <c r="L72" i="4"/>
  <c r="M72" i="4" s="1"/>
  <c r="L73" i="4"/>
  <c r="M73" i="4" s="1"/>
  <c r="L74" i="4"/>
  <c r="M74" i="4" s="1"/>
  <c r="L75" i="4"/>
  <c r="M75" i="4" s="1"/>
  <c r="L76" i="4"/>
  <c r="M76" i="4" s="1"/>
  <c r="L77" i="4"/>
  <c r="M77" i="4" s="1"/>
  <c r="L78" i="4"/>
  <c r="M78" i="4" s="1"/>
  <c r="L79" i="4"/>
  <c r="M79" i="4" s="1"/>
  <c r="L80" i="4"/>
  <c r="M80" i="4" s="1"/>
  <c r="L81" i="4"/>
  <c r="M81" i="4" s="1"/>
  <c r="L82" i="4"/>
  <c r="M82" i="4" s="1"/>
  <c r="L83" i="4"/>
  <c r="M83" i="4" s="1"/>
  <c r="L84" i="4"/>
  <c r="M84" i="4" s="1"/>
  <c r="L85" i="4"/>
  <c r="M85" i="4" s="1"/>
  <c r="L86" i="4"/>
  <c r="M86" i="4" s="1"/>
  <c r="L87" i="4"/>
  <c r="M87" i="4" s="1"/>
  <c r="L88" i="4"/>
  <c r="M88" i="4" s="1"/>
  <c r="L89" i="4"/>
  <c r="M89" i="4" s="1"/>
  <c r="L90" i="4"/>
  <c r="M90" i="4" s="1"/>
  <c r="L91" i="4"/>
  <c r="M91" i="4" s="1"/>
  <c r="L92" i="4"/>
  <c r="M92" i="4" s="1"/>
  <c r="L93" i="4"/>
  <c r="M93" i="4" s="1"/>
  <c r="L94" i="4"/>
  <c r="M94" i="4" s="1"/>
  <c r="L95" i="4"/>
  <c r="M95" i="4" s="1"/>
  <c r="L96" i="4"/>
  <c r="M96" i="4" s="1"/>
  <c r="L97" i="4"/>
  <c r="M97" i="4" s="1"/>
  <c r="L98" i="4"/>
  <c r="M98" i="4" s="1"/>
  <c r="L99" i="4"/>
  <c r="M99" i="4" s="1"/>
  <c r="L100" i="4"/>
  <c r="M100" i="4" s="1"/>
  <c r="L101" i="4"/>
  <c r="M101" i="4" s="1"/>
  <c r="L102" i="4"/>
  <c r="M102" i="4" s="1"/>
  <c r="L103" i="4"/>
  <c r="M103" i="4" s="1"/>
  <c r="L104" i="4"/>
  <c r="M104" i="4" s="1"/>
  <c r="L105" i="4"/>
  <c r="M105" i="4" s="1"/>
  <c r="L106" i="4"/>
  <c r="M106" i="4" s="1"/>
  <c r="L107" i="4"/>
  <c r="M107" i="4" s="1"/>
  <c r="L108" i="4"/>
  <c r="M108" i="4" s="1"/>
  <c r="L109" i="4"/>
  <c r="M109" i="4" s="1"/>
  <c r="L110" i="4"/>
  <c r="M110" i="4" s="1"/>
  <c r="L111" i="4"/>
  <c r="M111" i="4" s="1"/>
  <c r="L112" i="4"/>
  <c r="M112" i="4" s="1"/>
  <c r="L113" i="4"/>
  <c r="M113" i="4" s="1"/>
  <c r="L114" i="4"/>
  <c r="M114" i="4" s="1"/>
  <c r="L115" i="4"/>
  <c r="M115" i="4" s="1"/>
  <c r="L116" i="4"/>
  <c r="M116" i="4" s="1"/>
  <c r="L117" i="4"/>
  <c r="M117" i="4" s="1"/>
  <c r="L118" i="4"/>
  <c r="M118" i="4" s="1"/>
  <c r="L119" i="4"/>
  <c r="M119" i="4" s="1"/>
  <c r="L120" i="4"/>
  <c r="M120" i="4" s="1"/>
  <c r="L121" i="4"/>
  <c r="M121" i="4" s="1"/>
  <c r="L122" i="4"/>
  <c r="M122" i="4" s="1"/>
  <c r="L123" i="4"/>
  <c r="M123" i="4" s="1"/>
  <c r="L124" i="4"/>
  <c r="M124" i="4" s="1"/>
  <c r="L125" i="4"/>
  <c r="M125" i="4" s="1"/>
  <c r="L126" i="4"/>
  <c r="M126" i="4" s="1"/>
  <c r="L127" i="4"/>
  <c r="M127" i="4" s="1"/>
  <c r="L128" i="4"/>
  <c r="M128" i="4" s="1"/>
  <c r="L129" i="4"/>
  <c r="M129" i="4" s="1"/>
  <c r="L130" i="4"/>
  <c r="M130" i="4" s="1"/>
  <c r="L131" i="4"/>
  <c r="M131" i="4" s="1"/>
  <c r="L132" i="4"/>
  <c r="M132" i="4" s="1"/>
  <c r="L133" i="4"/>
  <c r="M133" i="4" s="1"/>
  <c r="L134" i="4"/>
  <c r="M134" i="4" s="1"/>
  <c r="L135" i="4"/>
  <c r="M135" i="4" s="1"/>
  <c r="L136" i="4"/>
  <c r="M136" i="4" s="1"/>
  <c r="L137" i="4"/>
  <c r="M137" i="4" s="1"/>
  <c r="L138" i="4"/>
  <c r="M138" i="4" s="1"/>
  <c r="L139" i="4"/>
  <c r="M139" i="4" s="1"/>
  <c r="L140" i="4"/>
  <c r="M140" i="4" s="1"/>
  <c r="L141" i="4"/>
  <c r="M141" i="4" s="1"/>
  <c r="L142" i="4"/>
  <c r="M142" i="4" s="1"/>
  <c r="L143" i="4"/>
  <c r="M143" i="4" s="1"/>
  <c r="L144" i="4"/>
  <c r="M144" i="4" s="1"/>
  <c r="L145" i="4"/>
  <c r="M145" i="4" s="1"/>
  <c r="L146" i="4"/>
  <c r="M146" i="4" s="1"/>
  <c r="L147" i="4"/>
  <c r="M147" i="4" s="1"/>
  <c r="L148" i="4"/>
  <c r="M148" i="4" s="1"/>
  <c r="L149" i="4"/>
  <c r="M149" i="4" s="1"/>
  <c r="L150" i="4"/>
  <c r="M150" i="4" s="1"/>
  <c r="L151" i="4"/>
  <c r="M151" i="4" s="1"/>
  <c r="L152" i="4"/>
  <c r="M152" i="4" s="1"/>
  <c r="L153" i="4"/>
  <c r="M153" i="4" s="1"/>
  <c r="L154" i="4"/>
  <c r="M154" i="4" s="1"/>
  <c r="L155" i="4"/>
  <c r="M155" i="4" s="1"/>
  <c r="L156" i="4"/>
  <c r="M156" i="4" s="1"/>
  <c r="L157" i="4"/>
  <c r="M157" i="4" s="1"/>
  <c r="Z20" i="2"/>
  <c r="AA20" i="2"/>
  <c r="AB20" i="2"/>
  <c r="AC20" i="2"/>
  <c r="AD20" i="2"/>
  <c r="AE20" i="2"/>
  <c r="AF20" i="2"/>
  <c r="AG20" i="2"/>
  <c r="AH20" i="2"/>
  <c r="Z21" i="2"/>
  <c r="AA21" i="2"/>
  <c r="AB21" i="2"/>
  <c r="AC21" i="2"/>
  <c r="AI20" i="2" s="1"/>
  <c r="AJ20" i="2" s="1"/>
  <c r="AD21" i="2"/>
  <c r="AE21" i="2"/>
  <c r="AF21" i="2"/>
  <c r="AG21" i="2"/>
  <c r="AH21" i="2"/>
  <c r="Z22" i="2"/>
  <c r="AA22" i="2"/>
  <c r="AB22" i="2"/>
  <c r="AC22" i="2"/>
  <c r="AD22" i="2"/>
  <c r="AE22" i="2"/>
  <c r="AF22" i="2"/>
  <c r="AG22" i="2"/>
  <c r="AH22" i="2"/>
  <c r="Z23" i="2"/>
  <c r="AA23" i="2"/>
  <c r="AB23" i="2"/>
  <c r="AC23" i="2"/>
  <c r="AI21" i="2" s="1"/>
  <c r="AJ21" i="2" s="1"/>
  <c r="AD23" i="2"/>
  <c r="AE23" i="2"/>
  <c r="AF23" i="2"/>
  <c r="AG23" i="2"/>
  <c r="AH23" i="2"/>
  <c r="Z24" i="2"/>
  <c r="AA24" i="2"/>
  <c r="AB24" i="2"/>
  <c r="AC24" i="2"/>
  <c r="AD24" i="2"/>
  <c r="AE24" i="2"/>
  <c r="AF24" i="2"/>
  <c r="AG24" i="2"/>
  <c r="AH24" i="2"/>
  <c r="Z25" i="2"/>
  <c r="AA25" i="2"/>
  <c r="AB25" i="2"/>
  <c r="AC25" i="2"/>
  <c r="AI23" i="2" s="1"/>
  <c r="AJ23" i="2" s="1"/>
  <c r="AD25" i="2"/>
  <c r="AE25" i="2"/>
  <c r="AF25" i="2"/>
  <c r="AG25" i="2"/>
  <c r="AH25" i="2"/>
  <c r="Z26" i="2"/>
  <c r="AA26" i="2"/>
  <c r="AB26" i="2"/>
  <c r="AC26" i="2"/>
  <c r="AD26" i="2"/>
  <c r="AE26" i="2"/>
  <c r="AF26" i="2"/>
  <c r="AG26" i="2"/>
  <c r="AH26" i="2"/>
  <c r="Z27" i="2"/>
  <c r="AA27" i="2"/>
  <c r="AB27" i="2"/>
  <c r="AC27" i="2"/>
  <c r="AI25" i="2" s="1"/>
  <c r="AJ25" i="2" s="1"/>
  <c r="AD27" i="2"/>
  <c r="AE27" i="2"/>
  <c r="AF27" i="2"/>
  <c r="AG27" i="2"/>
  <c r="AH27" i="2"/>
  <c r="Z28" i="2"/>
  <c r="AA28" i="2"/>
  <c r="AB28" i="2"/>
  <c r="AC28" i="2"/>
  <c r="AD28" i="2"/>
  <c r="AE28" i="2"/>
  <c r="AF28" i="2"/>
  <c r="AG28" i="2"/>
  <c r="AH28" i="2"/>
  <c r="Z29" i="2"/>
  <c r="AA29" i="2"/>
  <c r="AB29" i="2"/>
  <c r="AC29" i="2"/>
  <c r="AI27" i="2" s="1"/>
  <c r="AJ27" i="2" s="1"/>
  <c r="AD29" i="2"/>
  <c r="AE29" i="2"/>
  <c r="AF29" i="2"/>
  <c r="AG29" i="2"/>
  <c r="AH29" i="2"/>
  <c r="Z30" i="2"/>
  <c r="AA30" i="2"/>
  <c r="AB30" i="2"/>
  <c r="AC30" i="2"/>
  <c r="AD30" i="2"/>
  <c r="AE30" i="2"/>
  <c r="AF30" i="2"/>
  <c r="AG30" i="2"/>
  <c r="AH30" i="2"/>
  <c r="Z31" i="2"/>
  <c r="AA31" i="2"/>
  <c r="AB31" i="2"/>
  <c r="AC31" i="2"/>
  <c r="AI29" i="2" s="1"/>
  <c r="AJ29" i="2" s="1"/>
  <c r="AD31" i="2"/>
  <c r="AE31" i="2"/>
  <c r="AF31" i="2"/>
  <c r="AG31" i="2"/>
  <c r="AH31" i="2"/>
  <c r="Z32" i="2"/>
  <c r="AA32" i="2"/>
  <c r="AB32" i="2"/>
  <c r="AC32" i="2"/>
  <c r="AD32" i="2"/>
  <c r="AE32" i="2"/>
  <c r="AF32" i="2"/>
  <c r="AG32" i="2"/>
  <c r="AH32" i="2"/>
  <c r="Z33" i="2"/>
  <c r="AA33" i="2"/>
  <c r="AB33" i="2"/>
  <c r="AC33" i="2"/>
  <c r="AI31" i="2" s="1"/>
  <c r="AJ31" i="2" s="1"/>
  <c r="AD33" i="2"/>
  <c r="AE33" i="2"/>
  <c r="AF33" i="2"/>
  <c r="AG33" i="2"/>
  <c r="AH33" i="2"/>
  <c r="Z34" i="2"/>
  <c r="AA34" i="2"/>
  <c r="AB34" i="2"/>
  <c r="AC34" i="2"/>
  <c r="AD34" i="2"/>
  <c r="AE34" i="2"/>
  <c r="AF34" i="2"/>
  <c r="AG34" i="2"/>
  <c r="AH34" i="2"/>
  <c r="Z35" i="2"/>
  <c r="AA35" i="2"/>
  <c r="AB35" i="2"/>
  <c r="AC35" i="2"/>
  <c r="AI33" i="2" s="1"/>
  <c r="AJ33" i="2" s="1"/>
  <c r="AD35" i="2"/>
  <c r="AE35" i="2"/>
  <c r="AF35" i="2"/>
  <c r="AG35" i="2"/>
  <c r="AH35" i="2"/>
  <c r="Z36" i="2"/>
  <c r="AA36" i="2"/>
  <c r="AB36" i="2"/>
  <c r="AC36" i="2"/>
  <c r="AD36" i="2"/>
  <c r="AE36" i="2"/>
  <c r="AF36" i="2"/>
  <c r="AG36" i="2"/>
  <c r="AH36" i="2"/>
  <c r="Z37" i="2"/>
  <c r="AA37" i="2"/>
  <c r="AB37" i="2"/>
  <c r="AC37" i="2"/>
  <c r="AD37" i="2"/>
  <c r="AE37" i="2"/>
  <c r="AF37" i="2"/>
  <c r="AG37" i="2"/>
  <c r="AH37" i="2"/>
  <c r="Z38" i="2"/>
  <c r="AA38" i="2"/>
  <c r="AB38" i="2"/>
  <c r="AC38" i="2"/>
  <c r="AD38" i="2"/>
  <c r="AE38" i="2"/>
  <c r="AF38" i="2"/>
  <c r="AG38" i="2"/>
  <c r="AH38" i="2"/>
  <c r="Z39" i="2"/>
  <c r="AA39" i="2"/>
  <c r="AB39" i="2"/>
  <c r="AC39" i="2"/>
  <c r="AI37" i="2" s="1"/>
  <c r="AJ37" i="2" s="1"/>
  <c r="AD39" i="2"/>
  <c r="AE39" i="2"/>
  <c r="AF39" i="2"/>
  <c r="AG39" i="2"/>
  <c r="AH39" i="2"/>
  <c r="Z40" i="2"/>
  <c r="AA40" i="2"/>
  <c r="AB40" i="2"/>
  <c r="AC40" i="2"/>
  <c r="AD40" i="2"/>
  <c r="AE40" i="2"/>
  <c r="AF40" i="2"/>
  <c r="AG40" i="2"/>
  <c r="AH40" i="2"/>
  <c r="Z41" i="2"/>
  <c r="AA41" i="2"/>
  <c r="AB41" i="2"/>
  <c r="AC41" i="2"/>
  <c r="AI39" i="2" s="1"/>
  <c r="AJ39" i="2" s="1"/>
  <c r="AD41" i="2"/>
  <c r="AE41" i="2"/>
  <c r="AF41" i="2"/>
  <c r="AG41" i="2"/>
  <c r="AH41" i="2"/>
  <c r="Z42" i="2"/>
  <c r="AA42" i="2"/>
  <c r="AB42" i="2"/>
  <c r="AC42" i="2"/>
  <c r="AD42" i="2"/>
  <c r="AE42" i="2"/>
  <c r="AF42" i="2"/>
  <c r="AG42" i="2"/>
  <c r="AH42" i="2"/>
  <c r="Z43" i="2"/>
  <c r="AA43" i="2"/>
  <c r="AB43" i="2"/>
  <c r="AC43" i="2"/>
  <c r="AI41" i="2" s="1"/>
  <c r="AJ41" i="2" s="1"/>
  <c r="AD43" i="2"/>
  <c r="AE43" i="2"/>
  <c r="AF43" i="2"/>
  <c r="AG43" i="2"/>
  <c r="AH43" i="2"/>
  <c r="Z44" i="2"/>
  <c r="AA44" i="2"/>
  <c r="AB44" i="2"/>
  <c r="AC44" i="2"/>
  <c r="AD44" i="2"/>
  <c r="AE44" i="2"/>
  <c r="AF44" i="2"/>
  <c r="AG44" i="2"/>
  <c r="AH44" i="2"/>
  <c r="Z45" i="2"/>
  <c r="AA45" i="2"/>
  <c r="AB45" i="2"/>
  <c r="AC45" i="2"/>
  <c r="AI43" i="2" s="1"/>
  <c r="AJ43" i="2" s="1"/>
  <c r="AD45" i="2"/>
  <c r="AE45" i="2"/>
  <c r="AF45" i="2"/>
  <c r="AG45" i="2"/>
  <c r="AH45" i="2"/>
  <c r="Z46" i="2"/>
  <c r="AA46" i="2"/>
  <c r="AB46" i="2"/>
  <c r="AC46" i="2"/>
  <c r="AD46" i="2"/>
  <c r="AE46" i="2"/>
  <c r="AF46" i="2"/>
  <c r="AG46" i="2"/>
  <c r="AH46" i="2"/>
  <c r="Z47" i="2"/>
  <c r="AA47" i="2"/>
  <c r="AB47" i="2"/>
  <c r="AC47" i="2"/>
  <c r="AI45" i="2" s="1"/>
  <c r="AJ45" i="2" s="1"/>
  <c r="AD47" i="2"/>
  <c r="AE47" i="2"/>
  <c r="AF47" i="2"/>
  <c r="AG47" i="2"/>
  <c r="AH47" i="2"/>
  <c r="Z48" i="2"/>
  <c r="AA48" i="2"/>
  <c r="AB48" i="2"/>
  <c r="AC48" i="2"/>
  <c r="AD48" i="2"/>
  <c r="AE48" i="2"/>
  <c r="AF48" i="2"/>
  <c r="AG48" i="2"/>
  <c r="AH48" i="2"/>
  <c r="Z49" i="2"/>
  <c r="AA49" i="2"/>
  <c r="AB49" i="2"/>
  <c r="AC49" i="2"/>
  <c r="AI47" i="2" s="1"/>
  <c r="AJ47" i="2" s="1"/>
  <c r="AD49" i="2"/>
  <c r="AE49" i="2"/>
  <c r="AF49" i="2"/>
  <c r="AG49" i="2"/>
  <c r="AH49" i="2"/>
  <c r="Z50" i="2"/>
  <c r="AA50" i="2"/>
  <c r="AB50" i="2"/>
  <c r="AC50" i="2"/>
  <c r="AD50" i="2"/>
  <c r="AE50" i="2"/>
  <c r="AF50" i="2"/>
  <c r="AG50" i="2"/>
  <c r="AH50" i="2"/>
  <c r="Z51" i="2"/>
  <c r="AA51" i="2"/>
  <c r="AB51" i="2"/>
  <c r="AC51" i="2"/>
  <c r="AI49" i="2" s="1"/>
  <c r="AJ49" i="2" s="1"/>
  <c r="AD51" i="2"/>
  <c r="AE51" i="2"/>
  <c r="AF51" i="2"/>
  <c r="AG51" i="2"/>
  <c r="AH51" i="2"/>
  <c r="Z52" i="2"/>
  <c r="AA52" i="2"/>
  <c r="AB52" i="2"/>
  <c r="AC52" i="2"/>
  <c r="AD52" i="2"/>
  <c r="AE52" i="2"/>
  <c r="AF52" i="2"/>
  <c r="AG52" i="2"/>
  <c r="AH52" i="2"/>
  <c r="Z53" i="2"/>
  <c r="AA53" i="2"/>
  <c r="AB53" i="2"/>
  <c r="AC53" i="2"/>
  <c r="AI51" i="2" s="1"/>
  <c r="AJ51" i="2" s="1"/>
  <c r="AD53" i="2"/>
  <c r="AE53" i="2"/>
  <c r="AF53" i="2"/>
  <c r="AG53" i="2"/>
  <c r="AH53" i="2"/>
  <c r="Z54" i="2"/>
  <c r="AA54" i="2"/>
  <c r="AB54" i="2"/>
  <c r="AC54" i="2"/>
  <c r="AD54" i="2"/>
  <c r="AE54" i="2"/>
  <c r="AF54" i="2"/>
  <c r="AG54" i="2"/>
  <c r="AH54" i="2"/>
  <c r="Z55" i="2"/>
  <c r="AA55" i="2"/>
  <c r="AB55" i="2"/>
  <c r="AC55" i="2"/>
  <c r="AI53" i="2" s="1"/>
  <c r="AJ53" i="2" s="1"/>
  <c r="AD55" i="2"/>
  <c r="AE55" i="2"/>
  <c r="AF55" i="2"/>
  <c r="AG55" i="2"/>
  <c r="AH55" i="2"/>
  <c r="Z56" i="2"/>
  <c r="AA56" i="2"/>
  <c r="AB56" i="2"/>
  <c r="AC56" i="2"/>
  <c r="AD56" i="2"/>
  <c r="AE56" i="2"/>
  <c r="AF56" i="2"/>
  <c r="AG56" i="2"/>
  <c r="AH56" i="2"/>
  <c r="Z57" i="2"/>
  <c r="AA57" i="2"/>
  <c r="AB57" i="2"/>
  <c r="AC57" i="2"/>
  <c r="AI55" i="2" s="1"/>
  <c r="AJ55" i="2" s="1"/>
  <c r="AD57" i="2"/>
  <c r="AE57" i="2"/>
  <c r="AF57" i="2"/>
  <c r="AG57" i="2"/>
  <c r="AH57" i="2"/>
  <c r="Z58" i="2"/>
  <c r="AA58" i="2"/>
  <c r="AB58" i="2"/>
  <c r="AC58" i="2"/>
  <c r="AD58" i="2"/>
  <c r="AE58" i="2"/>
  <c r="AF58" i="2"/>
  <c r="AG58" i="2"/>
  <c r="AH58" i="2"/>
  <c r="Z59" i="2"/>
  <c r="AA59" i="2"/>
  <c r="AB59" i="2"/>
  <c r="AC59" i="2"/>
  <c r="AI57" i="2" s="1"/>
  <c r="AJ57" i="2" s="1"/>
  <c r="AD59" i="2"/>
  <c r="AE59" i="2"/>
  <c r="AF59" i="2"/>
  <c r="AG59" i="2"/>
  <c r="AH59" i="2"/>
  <c r="Z60" i="2"/>
  <c r="AA60" i="2"/>
  <c r="AB60" i="2"/>
  <c r="AC60" i="2"/>
  <c r="AD60" i="2"/>
  <c r="AE60" i="2"/>
  <c r="AF60" i="2"/>
  <c r="AG60" i="2"/>
  <c r="AH60" i="2"/>
  <c r="Z61" i="2"/>
  <c r="AA61" i="2"/>
  <c r="AB61" i="2"/>
  <c r="AC61" i="2"/>
  <c r="AI59" i="2" s="1"/>
  <c r="AJ59" i="2" s="1"/>
  <c r="AD61" i="2"/>
  <c r="AE61" i="2"/>
  <c r="AF61" i="2"/>
  <c r="AG61" i="2"/>
  <c r="AH61" i="2"/>
  <c r="Z62" i="2"/>
  <c r="AA62" i="2"/>
  <c r="AB62" i="2"/>
  <c r="AC62" i="2"/>
  <c r="AD62" i="2"/>
  <c r="AE62" i="2"/>
  <c r="AF62" i="2"/>
  <c r="AG62" i="2"/>
  <c r="AH62" i="2"/>
  <c r="Z63" i="2"/>
  <c r="AA63" i="2"/>
  <c r="AB63" i="2"/>
  <c r="AC63" i="2"/>
  <c r="AI61" i="2" s="1"/>
  <c r="AJ61" i="2" s="1"/>
  <c r="AD63" i="2"/>
  <c r="AE63" i="2"/>
  <c r="AF63" i="2"/>
  <c r="AG63" i="2"/>
  <c r="AH63" i="2"/>
  <c r="Z64" i="2"/>
  <c r="AA64" i="2"/>
  <c r="AB64" i="2"/>
  <c r="AC64" i="2"/>
  <c r="AD64" i="2"/>
  <c r="AE64" i="2"/>
  <c r="AF64" i="2"/>
  <c r="AG64" i="2"/>
  <c r="AH64" i="2"/>
  <c r="Z65" i="2"/>
  <c r="AA65" i="2"/>
  <c r="AB65" i="2"/>
  <c r="AC65" i="2"/>
  <c r="AI63" i="2" s="1"/>
  <c r="AJ63" i="2" s="1"/>
  <c r="AD65" i="2"/>
  <c r="AE65" i="2"/>
  <c r="AF65" i="2"/>
  <c r="AG65" i="2"/>
  <c r="AH65" i="2"/>
  <c r="Z66" i="2"/>
  <c r="AA66" i="2"/>
  <c r="AB66" i="2"/>
  <c r="AC66" i="2"/>
  <c r="AD66" i="2"/>
  <c r="AE66" i="2"/>
  <c r="AF66" i="2"/>
  <c r="AG66" i="2"/>
  <c r="AH66" i="2"/>
  <c r="Z67" i="2"/>
  <c r="AA67" i="2"/>
  <c r="AB67" i="2"/>
  <c r="AC67" i="2"/>
  <c r="AI65" i="2" s="1"/>
  <c r="AJ65" i="2" s="1"/>
  <c r="AD67" i="2"/>
  <c r="AE67" i="2"/>
  <c r="AF67" i="2"/>
  <c r="AG67" i="2"/>
  <c r="AH67" i="2"/>
  <c r="Z68" i="2"/>
  <c r="AA68" i="2"/>
  <c r="AB68" i="2"/>
  <c r="AC68" i="2"/>
  <c r="AD68" i="2"/>
  <c r="AE68" i="2"/>
  <c r="AF68" i="2"/>
  <c r="AG68" i="2"/>
  <c r="AH68" i="2"/>
  <c r="Z69" i="2"/>
  <c r="AA69" i="2"/>
  <c r="AB69" i="2"/>
  <c r="AC69" i="2"/>
  <c r="AI80" i="2" s="1"/>
  <c r="AJ80" i="2" s="1"/>
  <c r="AD69" i="2"/>
  <c r="AE69" i="2"/>
  <c r="AF69" i="2"/>
  <c r="AG69" i="2"/>
  <c r="AH69" i="2"/>
  <c r="Z70" i="2"/>
  <c r="AA70" i="2"/>
  <c r="AB70" i="2"/>
  <c r="AC70" i="2"/>
  <c r="AD70" i="2"/>
  <c r="AE70" i="2"/>
  <c r="AF70" i="2"/>
  <c r="AG70" i="2"/>
  <c r="AH70" i="2"/>
  <c r="Z71" i="2"/>
  <c r="AA71" i="2"/>
  <c r="AB71" i="2"/>
  <c r="AC71" i="2"/>
  <c r="AI69" i="2" s="1"/>
  <c r="AJ69" i="2" s="1"/>
  <c r="AD71" i="2"/>
  <c r="AE71" i="2"/>
  <c r="AF71" i="2"/>
  <c r="AG71" i="2"/>
  <c r="AH71" i="2"/>
  <c r="Z72" i="2"/>
  <c r="AA72" i="2"/>
  <c r="AB72" i="2"/>
  <c r="AC72" i="2"/>
  <c r="AD72" i="2"/>
  <c r="AE72" i="2"/>
  <c r="AF72" i="2"/>
  <c r="AG72" i="2"/>
  <c r="AH72" i="2"/>
  <c r="Z73" i="2"/>
  <c r="AA73" i="2"/>
  <c r="AB73" i="2"/>
  <c r="AC73" i="2"/>
  <c r="AI84" i="2" s="1"/>
  <c r="AJ84" i="2" s="1"/>
  <c r="AD73" i="2"/>
  <c r="AE73" i="2"/>
  <c r="AF73" i="2"/>
  <c r="AG73" i="2"/>
  <c r="AH73" i="2"/>
  <c r="Z74" i="2"/>
  <c r="AA74" i="2"/>
  <c r="AB74" i="2"/>
  <c r="AC74" i="2"/>
  <c r="AD74" i="2"/>
  <c r="AE74" i="2"/>
  <c r="AF74" i="2"/>
  <c r="AG74" i="2"/>
  <c r="AH74" i="2"/>
  <c r="Z75" i="2"/>
  <c r="AA75" i="2"/>
  <c r="AB75" i="2"/>
  <c r="AC75" i="2"/>
  <c r="AI73" i="2" s="1"/>
  <c r="AJ73" i="2" s="1"/>
  <c r="AD75" i="2"/>
  <c r="AE75" i="2"/>
  <c r="AF75" i="2"/>
  <c r="AG75" i="2"/>
  <c r="AH75" i="2"/>
  <c r="Z76" i="2"/>
  <c r="AA76" i="2"/>
  <c r="AB76" i="2"/>
  <c r="AC76" i="2"/>
  <c r="AD76" i="2"/>
  <c r="AE76" i="2"/>
  <c r="AF76" i="2"/>
  <c r="AG76" i="2"/>
  <c r="AH76" i="2"/>
  <c r="Z77" i="2"/>
  <c r="AA77" i="2"/>
  <c r="AB77" i="2"/>
  <c r="AC77" i="2"/>
  <c r="AI88" i="2" s="1"/>
  <c r="AJ88" i="2" s="1"/>
  <c r="AD77" i="2"/>
  <c r="AE77" i="2"/>
  <c r="AF77" i="2"/>
  <c r="AG77" i="2"/>
  <c r="AH77" i="2"/>
  <c r="Z78" i="2"/>
  <c r="AA78" i="2"/>
  <c r="AB78" i="2"/>
  <c r="AC78" i="2"/>
  <c r="AD78" i="2"/>
  <c r="AE78" i="2"/>
  <c r="AF78" i="2"/>
  <c r="AG78" i="2"/>
  <c r="AH78" i="2"/>
  <c r="Z79" i="2"/>
  <c r="AA79" i="2"/>
  <c r="AB79" i="2"/>
  <c r="AC79" i="2"/>
  <c r="AI77" i="2" s="1"/>
  <c r="AJ77" i="2" s="1"/>
  <c r="AD79" i="2"/>
  <c r="AE79" i="2"/>
  <c r="AF79" i="2"/>
  <c r="AG79" i="2"/>
  <c r="AH79" i="2"/>
  <c r="Z80" i="2"/>
  <c r="AA80" i="2"/>
  <c r="AB80" i="2"/>
  <c r="AC80" i="2"/>
  <c r="AD80" i="2"/>
  <c r="AE80" i="2"/>
  <c r="AF80" i="2"/>
  <c r="AG80" i="2"/>
  <c r="AH80" i="2"/>
  <c r="Z81" i="2"/>
  <c r="AA81" i="2"/>
  <c r="AB81" i="2"/>
  <c r="AC81" i="2"/>
  <c r="AI92" i="2" s="1"/>
  <c r="AJ92" i="2" s="1"/>
  <c r="AD81" i="2"/>
  <c r="AE81" i="2"/>
  <c r="AF81" i="2"/>
  <c r="AG81" i="2"/>
  <c r="AH81" i="2"/>
  <c r="Z82" i="2"/>
  <c r="AA82" i="2"/>
  <c r="AB82" i="2"/>
  <c r="AC82" i="2"/>
  <c r="AD82" i="2"/>
  <c r="AE82" i="2"/>
  <c r="AF82" i="2"/>
  <c r="AG82" i="2"/>
  <c r="AH82" i="2"/>
  <c r="Z83" i="2"/>
  <c r="AA83" i="2"/>
  <c r="AB83" i="2"/>
  <c r="AC83" i="2"/>
  <c r="AI81" i="2" s="1"/>
  <c r="AJ81" i="2" s="1"/>
  <c r="AD83" i="2"/>
  <c r="AE83" i="2"/>
  <c r="AF83" i="2"/>
  <c r="AG83" i="2"/>
  <c r="AH83" i="2"/>
  <c r="Z84" i="2"/>
  <c r="AA84" i="2"/>
  <c r="AB84" i="2"/>
  <c r="AC84" i="2"/>
  <c r="AD84" i="2"/>
  <c r="AE84" i="2"/>
  <c r="AF84" i="2"/>
  <c r="AG84" i="2"/>
  <c r="AH84" i="2"/>
  <c r="Z85" i="2"/>
  <c r="AA85" i="2"/>
  <c r="AB85" i="2"/>
  <c r="AC85" i="2"/>
  <c r="AI96" i="2" s="1"/>
  <c r="AJ96" i="2" s="1"/>
  <c r="AD85" i="2"/>
  <c r="AE85" i="2"/>
  <c r="AF85" i="2"/>
  <c r="AG85" i="2"/>
  <c r="AH85" i="2"/>
  <c r="Z86" i="2"/>
  <c r="AA86" i="2"/>
  <c r="AB86" i="2"/>
  <c r="AC86" i="2"/>
  <c r="AD86" i="2"/>
  <c r="AE86" i="2"/>
  <c r="AF86" i="2"/>
  <c r="AG86" i="2"/>
  <c r="AH86" i="2"/>
  <c r="Z87" i="2"/>
  <c r="AA87" i="2"/>
  <c r="AB87" i="2"/>
  <c r="AC87" i="2"/>
  <c r="AI85" i="2" s="1"/>
  <c r="AJ85" i="2" s="1"/>
  <c r="AD87" i="2"/>
  <c r="AE87" i="2"/>
  <c r="AF87" i="2"/>
  <c r="AG87" i="2"/>
  <c r="AH87" i="2"/>
  <c r="Z88" i="2"/>
  <c r="AA88" i="2"/>
  <c r="AB88" i="2"/>
  <c r="AC88" i="2"/>
  <c r="AD88" i="2"/>
  <c r="AE88" i="2"/>
  <c r="AF88" i="2"/>
  <c r="AG88" i="2"/>
  <c r="AH88" i="2"/>
  <c r="Z89" i="2"/>
  <c r="AA89" i="2"/>
  <c r="AB89" i="2"/>
  <c r="AC89" i="2"/>
  <c r="AI100" i="2" s="1"/>
  <c r="AJ100" i="2" s="1"/>
  <c r="AD89" i="2"/>
  <c r="AE89" i="2"/>
  <c r="AF89" i="2"/>
  <c r="AG89" i="2"/>
  <c r="AH89" i="2"/>
  <c r="Z90" i="2"/>
  <c r="AA90" i="2"/>
  <c r="AB90" i="2"/>
  <c r="AC90" i="2"/>
  <c r="AD90" i="2"/>
  <c r="AE90" i="2"/>
  <c r="AF90" i="2"/>
  <c r="AG90" i="2"/>
  <c r="AH90" i="2"/>
  <c r="Z91" i="2"/>
  <c r="AA91" i="2"/>
  <c r="AB91" i="2"/>
  <c r="AC91" i="2"/>
  <c r="AI89" i="2" s="1"/>
  <c r="AJ89" i="2" s="1"/>
  <c r="AD91" i="2"/>
  <c r="AE91" i="2"/>
  <c r="AF91" i="2"/>
  <c r="AG91" i="2"/>
  <c r="AH91" i="2"/>
  <c r="Z92" i="2"/>
  <c r="AA92" i="2"/>
  <c r="AB92" i="2"/>
  <c r="AC92" i="2"/>
  <c r="AD92" i="2"/>
  <c r="AE92" i="2"/>
  <c r="AF92" i="2"/>
  <c r="AG92" i="2"/>
  <c r="AH92" i="2"/>
  <c r="Z93" i="2"/>
  <c r="AA93" i="2"/>
  <c r="AB93" i="2"/>
  <c r="AC93" i="2"/>
  <c r="AI93" i="2" s="1"/>
  <c r="AJ93" i="2" s="1"/>
  <c r="AD93" i="2"/>
  <c r="AE93" i="2"/>
  <c r="AF93" i="2"/>
  <c r="AG93" i="2"/>
  <c r="AH93" i="2"/>
  <c r="Z94" i="2"/>
  <c r="AA94" i="2"/>
  <c r="AB94" i="2"/>
  <c r="AC94" i="2"/>
  <c r="AD94" i="2"/>
  <c r="AE94" i="2"/>
  <c r="AF94" i="2"/>
  <c r="AG94" i="2"/>
  <c r="AH94" i="2"/>
  <c r="Z95" i="2"/>
  <c r="AA95" i="2"/>
  <c r="AB95" i="2"/>
  <c r="AC95" i="2"/>
  <c r="AD95" i="2"/>
  <c r="AE95" i="2"/>
  <c r="AF95" i="2"/>
  <c r="AG95" i="2"/>
  <c r="AH95" i="2"/>
  <c r="Z96" i="2"/>
  <c r="AA96" i="2"/>
  <c r="AB96" i="2"/>
  <c r="AC96" i="2"/>
  <c r="AD96" i="2"/>
  <c r="AE96" i="2"/>
  <c r="AF96" i="2"/>
  <c r="AG96" i="2"/>
  <c r="AH96" i="2"/>
  <c r="Z97" i="2"/>
  <c r="AA97" i="2"/>
  <c r="AB97" i="2"/>
  <c r="AC97" i="2"/>
  <c r="AI97" i="2" s="1"/>
  <c r="AJ97" i="2" s="1"/>
  <c r="AD97" i="2"/>
  <c r="AE97" i="2"/>
  <c r="AF97" i="2"/>
  <c r="AG97" i="2"/>
  <c r="AH97" i="2"/>
  <c r="Z98" i="2"/>
  <c r="AA98" i="2"/>
  <c r="AB98" i="2"/>
  <c r="AC98" i="2"/>
  <c r="AD98" i="2"/>
  <c r="AE98" i="2"/>
  <c r="AF98" i="2"/>
  <c r="AG98" i="2"/>
  <c r="AH98" i="2"/>
  <c r="Z99" i="2"/>
  <c r="AA99" i="2"/>
  <c r="AB99" i="2"/>
  <c r="AC99" i="2"/>
  <c r="AD99" i="2"/>
  <c r="AE99" i="2"/>
  <c r="AF99" i="2"/>
  <c r="AG99" i="2"/>
  <c r="AH99" i="2"/>
  <c r="Z100" i="2"/>
  <c r="AA100" i="2"/>
  <c r="AB100" i="2"/>
  <c r="AC100" i="2"/>
  <c r="AD100" i="2"/>
  <c r="AE100" i="2"/>
  <c r="AF100" i="2"/>
  <c r="AG100" i="2"/>
  <c r="AH100" i="2"/>
  <c r="Z101" i="2"/>
  <c r="AA101" i="2"/>
  <c r="AB101" i="2"/>
  <c r="AC101" i="2"/>
  <c r="AI101" i="2" s="1"/>
  <c r="AJ101" i="2" s="1"/>
  <c r="AD101" i="2"/>
  <c r="AE101" i="2"/>
  <c r="AF101" i="2"/>
  <c r="AG101" i="2"/>
  <c r="AH101" i="2"/>
  <c r="Z102" i="2"/>
  <c r="AA102" i="2"/>
  <c r="AB102" i="2"/>
  <c r="AC102" i="2"/>
  <c r="AD102" i="2"/>
  <c r="AE102" i="2"/>
  <c r="AF102" i="2"/>
  <c r="AG102" i="2"/>
  <c r="AH102" i="2"/>
  <c r="Z103" i="2"/>
  <c r="AA103" i="2"/>
  <c r="AB103" i="2"/>
  <c r="AC103" i="2"/>
  <c r="AD103" i="2"/>
  <c r="AE103" i="2"/>
  <c r="AF103" i="2"/>
  <c r="AG103" i="2"/>
  <c r="AH103" i="2"/>
  <c r="Z104" i="2"/>
  <c r="AA104" i="2"/>
  <c r="AB104" i="2"/>
  <c r="AC104" i="2"/>
  <c r="AD104" i="2"/>
  <c r="AE104" i="2"/>
  <c r="AF104" i="2"/>
  <c r="AG104" i="2"/>
  <c r="AH104" i="2"/>
  <c r="Z105" i="2"/>
  <c r="AA105" i="2"/>
  <c r="AB105" i="2"/>
  <c r="AC105" i="2"/>
  <c r="AI105" i="2" s="1"/>
  <c r="AJ105" i="2" s="1"/>
  <c r="AD105" i="2"/>
  <c r="AE105" i="2"/>
  <c r="AF105" i="2"/>
  <c r="AG105" i="2"/>
  <c r="AH105" i="2"/>
  <c r="Z106" i="2"/>
  <c r="AA106" i="2"/>
  <c r="AB106" i="2"/>
  <c r="AC106" i="2"/>
  <c r="AD106" i="2"/>
  <c r="AE106" i="2"/>
  <c r="AF106" i="2"/>
  <c r="AG106" i="2"/>
  <c r="AH106" i="2"/>
  <c r="Z107" i="2"/>
  <c r="AA107" i="2"/>
  <c r="AB107" i="2"/>
  <c r="AC107" i="2"/>
  <c r="AD107" i="2"/>
  <c r="AE107" i="2"/>
  <c r="AF107" i="2"/>
  <c r="AG107" i="2"/>
  <c r="AH107" i="2"/>
  <c r="Z108" i="2"/>
  <c r="AA108" i="2"/>
  <c r="AB108" i="2"/>
  <c r="AC108" i="2"/>
  <c r="AD108" i="2"/>
  <c r="AE108" i="2"/>
  <c r="AF108" i="2"/>
  <c r="AG108" i="2"/>
  <c r="AH108" i="2"/>
  <c r="Z109" i="2"/>
  <c r="AA109" i="2"/>
  <c r="AB109" i="2"/>
  <c r="AC109" i="2"/>
  <c r="AI109" i="2" s="1"/>
  <c r="AJ109" i="2" s="1"/>
  <c r="AD109" i="2"/>
  <c r="AE109" i="2"/>
  <c r="AF109" i="2"/>
  <c r="AG109" i="2"/>
  <c r="AH109" i="2"/>
  <c r="Z110" i="2"/>
  <c r="AA110" i="2"/>
  <c r="AB110" i="2"/>
  <c r="AC110" i="2"/>
  <c r="AD110" i="2"/>
  <c r="AE110" i="2"/>
  <c r="AF110" i="2"/>
  <c r="AG110" i="2"/>
  <c r="AH110" i="2"/>
  <c r="Z111" i="2"/>
  <c r="AA111" i="2"/>
  <c r="AB111" i="2"/>
  <c r="AC111" i="2"/>
  <c r="AD111" i="2"/>
  <c r="AE111" i="2"/>
  <c r="AF111" i="2"/>
  <c r="AG111" i="2"/>
  <c r="AH111" i="2"/>
  <c r="Z112" i="2"/>
  <c r="AA112" i="2"/>
  <c r="AB112" i="2"/>
  <c r="AC112" i="2"/>
  <c r="AD112" i="2"/>
  <c r="AE112" i="2"/>
  <c r="AF112" i="2"/>
  <c r="AG112" i="2"/>
  <c r="AH112" i="2"/>
  <c r="Z113" i="2"/>
  <c r="AA113" i="2"/>
  <c r="AB113" i="2"/>
  <c r="AC113" i="2"/>
  <c r="AI113" i="2" s="1"/>
  <c r="AJ113" i="2" s="1"/>
  <c r="AD113" i="2"/>
  <c r="AE113" i="2"/>
  <c r="AF113" i="2"/>
  <c r="AG113" i="2"/>
  <c r="AH113" i="2"/>
  <c r="Z114" i="2"/>
  <c r="AA114" i="2"/>
  <c r="AB114" i="2"/>
  <c r="AC114" i="2"/>
  <c r="AD114" i="2"/>
  <c r="AE114" i="2"/>
  <c r="AF114" i="2"/>
  <c r="AG114" i="2"/>
  <c r="AH114" i="2"/>
  <c r="Z115" i="2"/>
  <c r="AA115" i="2"/>
  <c r="AB115" i="2"/>
  <c r="AC115" i="2"/>
  <c r="M26" i="2" s="1"/>
  <c r="AD115" i="2"/>
  <c r="AE115" i="2"/>
  <c r="AF115" i="2"/>
  <c r="AG115" i="2"/>
  <c r="AH115" i="2"/>
  <c r="Z116" i="2"/>
  <c r="AA116" i="2"/>
  <c r="AB116" i="2"/>
  <c r="AC116" i="2"/>
  <c r="AD116" i="2"/>
  <c r="AE116" i="2"/>
  <c r="AF116" i="2"/>
  <c r="AG116" i="2"/>
  <c r="AH116" i="2"/>
  <c r="Z117" i="2"/>
  <c r="AA117" i="2"/>
  <c r="AB117" i="2"/>
  <c r="AC117" i="2"/>
  <c r="AI117" i="2" s="1"/>
  <c r="AJ117" i="2" s="1"/>
  <c r="AD117" i="2"/>
  <c r="AE117" i="2"/>
  <c r="AF117" i="2"/>
  <c r="AG117" i="2"/>
  <c r="AH117" i="2"/>
  <c r="Z118" i="2"/>
  <c r="AA118" i="2"/>
  <c r="AB118" i="2"/>
  <c r="AC118" i="2"/>
  <c r="AD118" i="2"/>
  <c r="AE118" i="2"/>
  <c r="AF118" i="2"/>
  <c r="AG118" i="2"/>
  <c r="AH118" i="2"/>
  <c r="Z119" i="2"/>
  <c r="AA119" i="2"/>
  <c r="AB119" i="2"/>
  <c r="AC119" i="2"/>
  <c r="AD119" i="2"/>
  <c r="AE119" i="2"/>
  <c r="AF119" i="2"/>
  <c r="AG119" i="2"/>
  <c r="AH119" i="2"/>
  <c r="AI119" i="2"/>
  <c r="AJ119" i="2" s="1"/>
  <c r="Z120" i="2"/>
  <c r="AA120" i="2"/>
  <c r="AB120" i="2"/>
  <c r="AC120" i="2"/>
  <c r="AD120" i="2"/>
  <c r="AE120" i="2"/>
  <c r="AF120" i="2"/>
  <c r="AG120" i="2"/>
  <c r="AH120" i="2"/>
  <c r="L21" i="2"/>
  <c r="L22" i="2"/>
  <c r="L23" i="2"/>
  <c r="L24" i="2"/>
  <c r="L25" i="2"/>
  <c r="L26" i="2"/>
  <c r="L27" i="2"/>
  <c r="L28" i="2"/>
  <c r="L29" i="2"/>
  <c r="L30" i="2"/>
  <c r="L31" i="2"/>
  <c r="M31" i="2"/>
  <c r="L32" i="2"/>
  <c r="M32" i="2"/>
  <c r="L33" i="2"/>
  <c r="M33" i="2"/>
  <c r="L34" i="2"/>
  <c r="M34" i="2"/>
  <c r="L35" i="2"/>
  <c r="M35" i="2"/>
  <c r="L36" i="2"/>
  <c r="M36" i="2"/>
  <c r="L37" i="2"/>
  <c r="M37" i="2"/>
  <c r="L38" i="2"/>
  <c r="M38" i="2"/>
  <c r="L39" i="2"/>
  <c r="M39" i="2"/>
  <c r="L40" i="2"/>
  <c r="M40" i="2"/>
  <c r="L41" i="2"/>
  <c r="M41" i="2"/>
  <c r="L42" i="2"/>
  <c r="M42" i="2"/>
  <c r="L43" i="2"/>
  <c r="M43" i="2"/>
  <c r="L44" i="2"/>
  <c r="M44" i="2"/>
  <c r="L45" i="2"/>
  <c r="M45" i="2"/>
  <c r="L46" i="2"/>
  <c r="M46" i="2"/>
  <c r="L47" i="2"/>
  <c r="M47" i="2"/>
  <c r="L48" i="2"/>
  <c r="M48" i="2"/>
  <c r="L49" i="2"/>
  <c r="M49" i="2"/>
  <c r="L50" i="2"/>
  <c r="M50" i="2"/>
  <c r="L51" i="2"/>
  <c r="M51" i="2"/>
  <c r="L52" i="2"/>
  <c r="M52" i="2"/>
  <c r="L53" i="2"/>
  <c r="M53" i="2"/>
  <c r="L54" i="2"/>
  <c r="M54" i="2"/>
  <c r="L55" i="2"/>
  <c r="M55" i="2"/>
  <c r="L56" i="2"/>
  <c r="M56" i="2"/>
  <c r="L57" i="2"/>
  <c r="M57" i="2"/>
  <c r="L58" i="2"/>
  <c r="M58" i="2"/>
  <c r="L59" i="2"/>
  <c r="M59" i="2"/>
  <c r="L60" i="2"/>
  <c r="M60" i="2"/>
  <c r="L61" i="2"/>
  <c r="M61" i="2"/>
  <c r="L62" i="2"/>
  <c r="M62" i="2"/>
  <c r="L63" i="2"/>
  <c r="M63" i="2"/>
  <c r="L64" i="2"/>
  <c r="M64" i="2"/>
  <c r="L65" i="2"/>
  <c r="M65" i="2"/>
  <c r="L66" i="2"/>
  <c r="M66" i="2"/>
  <c r="L67" i="2"/>
  <c r="M67" i="2"/>
  <c r="L68" i="2"/>
  <c r="M68" i="2"/>
  <c r="L69" i="2"/>
  <c r="M69" i="2"/>
  <c r="L70" i="2"/>
  <c r="M70" i="2"/>
  <c r="L71" i="2"/>
  <c r="M71" i="2"/>
  <c r="L72" i="2"/>
  <c r="M72" i="2"/>
  <c r="L73" i="2"/>
  <c r="M73" i="2"/>
  <c r="L74" i="2"/>
  <c r="M74" i="2"/>
  <c r="L75" i="2"/>
  <c r="M75" i="2"/>
  <c r="L76" i="2"/>
  <c r="M76" i="2"/>
  <c r="L77" i="2"/>
  <c r="M77" i="2"/>
  <c r="L78" i="2"/>
  <c r="M78" i="2"/>
  <c r="L79" i="2"/>
  <c r="M79" i="2"/>
  <c r="L80" i="2"/>
  <c r="M80" i="2"/>
  <c r="L81" i="2"/>
  <c r="M81" i="2"/>
  <c r="L82" i="2"/>
  <c r="M82" i="2"/>
  <c r="L83" i="2"/>
  <c r="M83" i="2"/>
  <c r="L84" i="2"/>
  <c r="M84" i="2"/>
  <c r="L85" i="2"/>
  <c r="M85" i="2"/>
  <c r="L86" i="2"/>
  <c r="M86" i="2"/>
  <c r="L87" i="2"/>
  <c r="M87" i="2"/>
  <c r="L88" i="2"/>
  <c r="M88" i="2"/>
  <c r="L89" i="2"/>
  <c r="M89" i="2"/>
  <c r="L90" i="2"/>
  <c r="M90" i="2"/>
  <c r="L91" i="2"/>
  <c r="M91" i="2"/>
  <c r="L92" i="2"/>
  <c r="M92" i="2"/>
  <c r="L93" i="2"/>
  <c r="M93" i="2"/>
  <c r="L94" i="2"/>
  <c r="M94" i="2"/>
  <c r="L95" i="2"/>
  <c r="M95" i="2"/>
  <c r="L96" i="2"/>
  <c r="M96" i="2"/>
  <c r="L97" i="2"/>
  <c r="M97" i="2"/>
  <c r="L98" i="2"/>
  <c r="M98" i="2"/>
  <c r="L99" i="2"/>
  <c r="M99" i="2"/>
  <c r="L100" i="2"/>
  <c r="M100" i="2"/>
  <c r="L101" i="2"/>
  <c r="M101" i="2"/>
  <c r="L102" i="2"/>
  <c r="M102" i="2"/>
  <c r="L103" i="2"/>
  <c r="M103" i="2"/>
  <c r="L104" i="2"/>
  <c r="M104" i="2"/>
  <c r="L105" i="2"/>
  <c r="M105" i="2"/>
  <c r="L106" i="2"/>
  <c r="M106" i="2"/>
  <c r="L107" i="2"/>
  <c r="M107" i="2"/>
  <c r="L108" i="2"/>
  <c r="M108" i="2"/>
  <c r="L109" i="2"/>
  <c r="M109" i="2"/>
  <c r="L110" i="2"/>
  <c r="M110" i="2"/>
  <c r="L111" i="2"/>
  <c r="M111" i="2"/>
  <c r="L112" i="2"/>
  <c r="M112" i="2"/>
  <c r="L113" i="2"/>
  <c r="M113" i="2"/>
  <c r="L114" i="2"/>
  <c r="M114" i="2"/>
  <c r="L115" i="2"/>
  <c r="M115" i="2"/>
  <c r="L116" i="2"/>
  <c r="M116" i="2"/>
  <c r="L117" i="2"/>
  <c r="M117" i="2"/>
  <c r="L118" i="2"/>
  <c r="M118" i="2"/>
  <c r="L119" i="2"/>
  <c r="M119" i="2"/>
  <c r="L120" i="2"/>
  <c r="M120" i="2"/>
  <c r="Z20" i="9"/>
  <c r="AA20" i="9"/>
  <c r="AB20" i="9"/>
  <c r="AI20" i="9" s="1"/>
  <c r="AJ20" i="9" s="1"/>
  <c r="AC20" i="9"/>
  <c r="AD20" i="9"/>
  <c r="AE20" i="9"/>
  <c r="AF20" i="9"/>
  <c r="AG20" i="9"/>
  <c r="AH20" i="9"/>
  <c r="Z21" i="9"/>
  <c r="AA21" i="9"/>
  <c r="AB21" i="9"/>
  <c r="AC21" i="9"/>
  <c r="AD21" i="9"/>
  <c r="AE21" i="9"/>
  <c r="AF21" i="9"/>
  <c r="AG21" i="9"/>
  <c r="AH21" i="9"/>
  <c r="Z22" i="9"/>
  <c r="AA22" i="9"/>
  <c r="AB22" i="9"/>
  <c r="AI21" i="9" s="1"/>
  <c r="AJ21" i="9" s="1"/>
  <c r="AC22" i="9"/>
  <c r="AD22" i="9"/>
  <c r="AE22" i="9"/>
  <c r="AF22" i="9"/>
  <c r="AG22" i="9"/>
  <c r="AH22" i="9"/>
  <c r="Z23" i="9"/>
  <c r="AA23" i="9"/>
  <c r="AB23" i="9"/>
  <c r="AC23" i="9"/>
  <c r="AD23" i="9"/>
  <c r="AE23" i="9"/>
  <c r="AF23" i="9"/>
  <c r="AG23" i="9"/>
  <c r="AH23" i="9"/>
  <c r="Z24" i="9"/>
  <c r="AA24" i="9"/>
  <c r="AB24" i="9"/>
  <c r="AI23" i="9" s="1"/>
  <c r="AJ23" i="9" s="1"/>
  <c r="AC24" i="9"/>
  <c r="AD24" i="9"/>
  <c r="AE24" i="9"/>
  <c r="AF24" i="9"/>
  <c r="AG24" i="9"/>
  <c r="AH24" i="9"/>
  <c r="Z25" i="9"/>
  <c r="AA25" i="9"/>
  <c r="AB25" i="9"/>
  <c r="AC25" i="9"/>
  <c r="AD25" i="9"/>
  <c r="AE25" i="9"/>
  <c r="AF25" i="9"/>
  <c r="AG25" i="9"/>
  <c r="AH25" i="9"/>
  <c r="Z26" i="9"/>
  <c r="AA26" i="9"/>
  <c r="AB26" i="9"/>
  <c r="AI25" i="9" s="1"/>
  <c r="AJ25" i="9" s="1"/>
  <c r="AC26" i="9"/>
  <c r="AD26" i="9"/>
  <c r="AE26" i="9"/>
  <c r="AF26" i="9"/>
  <c r="AG26" i="9"/>
  <c r="AH26" i="9"/>
  <c r="Z27" i="9"/>
  <c r="AA27" i="9"/>
  <c r="AB27" i="9"/>
  <c r="AC27" i="9"/>
  <c r="AD27" i="9"/>
  <c r="AE27" i="9"/>
  <c r="AF27" i="9"/>
  <c r="AG27" i="9"/>
  <c r="AH27" i="9"/>
  <c r="Z28" i="9"/>
  <c r="AA28" i="9"/>
  <c r="AB28" i="9"/>
  <c r="AI27" i="9" s="1"/>
  <c r="AJ27" i="9" s="1"/>
  <c r="AC28" i="9"/>
  <c r="AD28" i="9"/>
  <c r="AE28" i="9"/>
  <c r="AF28" i="9"/>
  <c r="AG28" i="9"/>
  <c r="AH28" i="9"/>
  <c r="Z29" i="9"/>
  <c r="AA29" i="9"/>
  <c r="AB29" i="9"/>
  <c r="AC29" i="9"/>
  <c r="AD29" i="9"/>
  <c r="AE29" i="9"/>
  <c r="AF29" i="9"/>
  <c r="AG29" i="9"/>
  <c r="AH29" i="9"/>
  <c r="Z30" i="9"/>
  <c r="AA30" i="9"/>
  <c r="AB30" i="9"/>
  <c r="AI29" i="9" s="1"/>
  <c r="AJ29" i="9" s="1"/>
  <c r="AC30" i="9"/>
  <c r="AD30" i="9"/>
  <c r="AE30" i="9"/>
  <c r="AF30" i="9"/>
  <c r="AG30" i="9"/>
  <c r="AH30" i="9"/>
  <c r="Z31" i="9"/>
  <c r="AA31" i="9"/>
  <c r="AB31" i="9"/>
  <c r="AC31" i="9"/>
  <c r="AD31" i="9"/>
  <c r="AE31" i="9"/>
  <c r="AF31" i="9"/>
  <c r="AG31" i="9"/>
  <c r="AH31" i="9"/>
  <c r="Z32" i="9"/>
  <c r="AA32" i="9"/>
  <c r="AB32" i="9"/>
  <c r="AI31" i="9" s="1"/>
  <c r="AJ31" i="9" s="1"/>
  <c r="AC32" i="9"/>
  <c r="AD32" i="9"/>
  <c r="AE32" i="9"/>
  <c r="AF32" i="9"/>
  <c r="AG32" i="9"/>
  <c r="AH32" i="9"/>
  <c r="Z33" i="9"/>
  <c r="AA33" i="9"/>
  <c r="AB33" i="9"/>
  <c r="AC33" i="9"/>
  <c r="AD33" i="9"/>
  <c r="AE33" i="9"/>
  <c r="AF33" i="9"/>
  <c r="AG33" i="9"/>
  <c r="AH33" i="9"/>
  <c r="Z34" i="9"/>
  <c r="AA34" i="9"/>
  <c r="AB34" i="9"/>
  <c r="AI33" i="9" s="1"/>
  <c r="AJ33" i="9" s="1"/>
  <c r="AC34" i="9"/>
  <c r="AD34" i="9"/>
  <c r="AE34" i="9"/>
  <c r="AF34" i="9"/>
  <c r="AG34" i="9"/>
  <c r="AH34" i="9"/>
  <c r="Z35" i="9"/>
  <c r="AA35" i="9"/>
  <c r="AB35" i="9"/>
  <c r="AC35" i="9"/>
  <c r="AD35" i="9"/>
  <c r="AE35" i="9"/>
  <c r="AF35" i="9"/>
  <c r="AG35" i="9"/>
  <c r="AH35" i="9"/>
  <c r="Z36" i="9"/>
  <c r="AA36" i="9"/>
  <c r="AB36" i="9"/>
  <c r="AI35" i="9" s="1"/>
  <c r="AJ35" i="9" s="1"/>
  <c r="AC36" i="9"/>
  <c r="AD36" i="9"/>
  <c r="AE36" i="9"/>
  <c r="AF36" i="9"/>
  <c r="AG36" i="9"/>
  <c r="AH36" i="9"/>
  <c r="Z37" i="9"/>
  <c r="AA37" i="9"/>
  <c r="AB37" i="9"/>
  <c r="AC37" i="9"/>
  <c r="AD37" i="9"/>
  <c r="AE37" i="9"/>
  <c r="AF37" i="9"/>
  <c r="AG37" i="9"/>
  <c r="AH37" i="9"/>
  <c r="Z38" i="9"/>
  <c r="AA38" i="9"/>
  <c r="AB38" i="9"/>
  <c r="AI37" i="9" s="1"/>
  <c r="AJ37" i="9" s="1"/>
  <c r="AC38" i="9"/>
  <c r="AD38" i="9"/>
  <c r="AE38" i="9"/>
  <c r="AF38" i="9"/>
  <c r="AG38" i="9"/>
  <c r="AH38" i="9"/>
  <c r="Z39" i="9"/>
  <c r="AA39" i="9"/>
  <c r="AB39" i="9"/>
  <c r="AC39" i="9"/>
  <c r="AD39" i="9"/>
  <c r="AE39" i="9"/>
  <c r="AF39" i="9"/>
  <c r="AG39" i="9"/>
  <c r="AH39" i="9"/>
  <c r="Z40" i="9"/>
  <c r="AA40" i="9"/>
  <c r="AB40" i="9"/>
  <c r="AI44" i="9" s="1"/>
  <c r="AJ44" i="9" s="1"/>
  <c r="AC40" i="9"/>
  <c r="AD40" i="9"/>
  <c r="AE40" i="9"/>
  <c r="AF40" i="9"/>
  <c r="AG40" i="9"/>
  <c r="AH40" i="9"/>
  <c r="Z41" i="9"/>
  <c r="AA41" i="9"/>
  <c r="AB41" i="9"/>
  <c r="AC41" i="9"/>
  <c r="AD41" i="9"/>
  <c r="AE41" i="9"/>
  <c r="AF41" i="9"/>
  <c r="AG41" i="9"/>
  <c r="AH41" i="9"/>
  <c r="Z42" i="9"/>
  <c r="AA42" i="9"/>
  <c r="AB42" i="9"/>
  <c r="AI41" i="9" s="1"/>
  <c r="AJ41" i="9" s="1"/>
  <c r="AC42" i="9"/>
  <c r="AD42" i="9"/>
  <c r="AE42" i="9"/>
  <c r="AF42" i="9"/>
  <c r="AG42" i="9"/>
  <c r="AH42" i="9"/>
  <c r="Z43" i="9"/>
  <c r="AA43" i="9"/>
  <c r="AB43" i="9"/>
  <c r="AC43" i="9"/>
  <c r="AD43" i="9"/>
  <c r="AE43" i="9"/>
  <c r="AF43" i="9"/>
  <c r="AG43" i="9"/>
  <c r="AH43" i="9"/>
  <c r="Z44" i="9"/>
  <c r="AA44" i="9"/>
  <c r="AB44" i="9"/>
  <c r="AI43" i="9" s="1"/>
  <c r="AJ43" i="9" s="1"/>
  <c r="AC44" i="9"/>
  <c r="AD44" i="9"/>
  <c r="AE44" i="9"/>
  <c r="AF44" i="9"/>
  <c r="AG44" i="9"/>
  <c r="AH44" i="9"/>
  <c r="Z45" i="9"/>
  <c r="AA45" i="9"/>
  <c r="AB45" i="9"/>
  <c r="AC45" i="9"/>
  <c r="AD45" i="9"/>
  <c r="AE45" i="9"/>
  <c r="AF45" i="9"/>
  <c r="AG45" i="9"/>
  <c r="AH45" i="9"/>
  <c r="Z46" i="9"/>
  <c r="AA46" i="9"/>
  <c r="AB46" i="9"/>
  <c r="AI45" i="9" s="1"/>
  <c r="AJ45" i="9" s="1"/>
  <c r="AC46" i="9"/>
  <c r="AD46" i="9"/>
  <c r="AE46" i="9"/>
  <c r="AF46" i="9"/>
  <c r="AG46" i="9"/>
  <c r="AH46" i="9"/>
  <c r="Z47" i="9"/>
  <c r="AA47" i="9"/>
  <c r="AB47" i="9"/>
  <c r="AC47" i="9"/>
  <c r="AD47" i="9"/>
  <c r="AE47" i="9"/>
  <c r="AF47" i="9"/>
  <c r="AG47" i="9"/>
  <c r="AH47" i="9"/>
  <c r="Z48" i="9"/>
  <c r="AA48" i="9"/>
  <c r="AB48" i="9"/>
  <c r="AI47" i="9" s="1"/>
  <c r="AJ47" i="9" s="1"/>
  <c r="AC48" i="9"/>
  <c r="AD48" i="9"/>
  <c r="AE48" i="9"/>
  <c r="AF48" i="9"/>
  <c r="AG48" i="9"/>
  <c r="AH48" i="9"/>
  <c r="Z49" i="9"/>
  <c r="AA49" i="9"/>
  <c r="AB49" i="9"/>
  <c r="AC49" i="9"/>
  <c r="AD49" i="9"/>
  <c r="AE49" i="9"/>
  <c r="AF49" i="9"/>
  <c r="AG49" i="9"/>
  <c r="AH49" i="9"/>
  <c r="Z50" i="9"/>
  <c r="AA50" i="9"/>
  <c r="AB50" i="9"/>
  <c r="AI49" i="9" s="1"/>
  <c r="AJ49" i="9" s="1"/>
  <c r="AC50" i="9"/>
  <c r="AD50" i="9"/>
  <c r="AE50" i="9"/>
  <c r="AF50" i="9"/>
  <c r="AG50" i="9"/>
  <c r="AH50" i="9"/>
  <c r="Z51" i="9"/>
  <c r="AA51" i="9"/>
  <c r="AB51" i="9"/>
  <c r="AC51" i="9"/>
  <c r="AD51" i="9"/>
  <c r="AE51" i="9"/>
  <c r="AF51" i="9"/>
  <c r="AG51" i="9"/>
  <c r="AH51" i="9"/>
  <c r="Z52" i="9"/>
  <c r="AA52" i="9"/>
  <c r="AB52" i="9"/>
  <c r="AI51" i="9" s="1"/>
  <c r="AJ51" i="9" s="1"/>
  <c r="AC52" i="9"/>
  <c r="AD52" i="9"/>
  <c r="AE52" i="9"/>
  <c r="AF52" i="9"/>
  <c r="AG52" i="9"/>
  <c r="AH52" i="9"/>
  <c r="Z53" i="9"/>
  <c r="AA53" i="9"/>
  <c r="AB53" i="9"/>
  <c r="AC53" i="9"/>
  <c r="AD53" i="9"/>
  <c r="AE53" i="9"/>
  <c r="AF53" i="9"/>
  <c r="AG53" i="9"/>
  <c r="AH53" i="9"/>
  <c r="Z54" i="9"/>
  <c r="AA54" i="9"/>
  <c r="AB54" i="9"/>
  <c r="AI53" i="9" s="1"/>
  <c r="AJ53" i="9" s="1"/>
  <c r="AC54" i="9"/>
  <c r="AD54" i="9"/>
  <c r="AE54" i="9"/>
  <c r="AF54" i="9"/>
  <c r="AG54" i="9"/>
  <c r="AH54" i="9"/>
  <c r="Z55" i="9"/>
  <c r="AA55" i="9"/>
  <c r="AB55" i="9"/>
  <c r="AC55" i="9"/>
  <c r="AD55" i="9"/>
  <c r="AE55" i="9"/>
  <c r="AF55" i="9"/>
  <c r="AG55" i="9"/>
  <c r="AH55" i="9"/>
  <c r="Z56" i="9"/>
  <c r="AA56" i="9"/>
  <c r="AB56" i="9"/>
  <c r="AI56" i="9" s="1"/>
  <c r="AJ56" i="9" s="1"/>
  <c r="AC56" i="9"/>
  <c r="AD56" i="9"/>
  <c r="AE56" i="9"/>
  <c r="AF56" i="9"/>
  <c r="AG56" i="9"/>
  <c r="AH56" i="9"/>
  <c r="Z57" i="9"/>
  <c r="AA57" i="9"/>
  <c r="AB57" i="9"/>
  <c r="AC57" i="9"/>
  <c r="AD57" i="9"/>
  <c r="AE57" i="9"/>
  <c r="AF57" i="9"/>
  <c r="AG57" i="9"/>
  <c r="AH57" i="9"/>
  <c r="Z58" i="9"/>
  <c r="AA58" i="9"/>
  <c r="AB58" i="9"/>
  <c r="AI57" i="9" s="1"/>
  <c r="AJ57" i="9" s="1"/>
  <c r="AC58" i="9"/>
  <c r="AD58" i="9"/>
  <c r="AE58" i="9"/>
  <c r="AF58" i="9"/>
  <c r="AG58" i="9"/>
  <c r="AH58" i="9"/>
  <c r="Z59" i="9"/>
  <c r="AA59" i="9"/>
  <c r="AB59" i="9"/>
  <c r="AI58" i="9" s="1"/>
  <c r="AJ58" i="9" s="1"/>
  <c r="AC59" i="9"/>
  <c r="AD59" i="9"/>
  <c r="AE59" i="9"/>
  <c r="AF59" i="9"/>
  <c r="AG59" i="9"/>
  <c r="AH59" i="9"/>
  <c r="Z60" i="9"/>
  <c r="AA60" i="9"/>
  <c r="AB60" i="9"/>
  <c r="AI60" i="9" s="1"/>
  <c r="AJ60" i="9" s="1"/>
  <c r="AC60" i="9"/>
  <c r="AD60" i="9"/>
  <c r="AE60" i="9"/>
  <c r="AF60" i="9"/>
  <c r="AG60" i="9"/>
  <c r="AH60" i="9"/>
  <c r="Z61" i="9"/>
  <c r="AA61" i="9"/>
  <c r="AB61" i="9"/>
  <c r="AC61" i="9"/>
  <c r="AD61" i="9"/>
  <c r="AE61" i="9"/>
  <c r="AF61" i="9"/>
  <c r="AG61" i="9"/>
  <c r="AH61" i="9"/>
  <c r="Z62" i="9"/>
  <c r="AA62" i="9"/>
  <c r="AB62" i="9"/>
  <c r="AI61" i="9" s="1"/>
  <c r="AJ61" i="9" s="1"/>
  <c r="AC62" i="9"/>
  <c r="AD62" i="9"/>
  <c r="AE62" i="9"/>
  <c r="AF62" i="9"/>
  <c r="AG62" i="9"/>
  <c r="AH62" i="9"/>
  <c r="Z63" i="9"/>
  <c r="AA63" i="9"/>
  <c r="AB63" i="9"/>
  <c r="AI63" i="9" s="1"/>
  <c r="AJ63" i="9" s="1"/>
  <c r="AC63" i="9"/>
  <c r="AD63" i="9"/>
  <c r="AE63" i="9"/>
  <c r="AF63" i="9"/>
  <c r="AG63" i="9"/>
  <c r="AH63" i="9"/>
  <c r="Z64" i="9"/>
  <c r="AA64" i="9"/>
  <c r="AB64" i="9"/>
  <c r="AC64" i="9"/>
  <c r="AD64" i="9"/>
  <c r="AE64" i="9"/>
  <c r="AF64" i="9"/>
  <c r="AG64" i="9"/>
  <c r="AH64" i="9"/>
  <c r="Z65" i="9"/>
  <c r="AA65" i="9"/>
  <c r="AB65" i="9"/>
  <c r="AI64" i="9" s="1"/>
  <c r="AJ64" i="9" s="1"/>
  <c r="AC65" i="9"/>
  <c r="AD65" i="9"/>
  <c r="AE65" i="9"/>
  <c r="AF65" i="9"/>
  <c r="AG65" i="9"/>
  <c r="AH65" i="9"/>
  <c r="Z66" i="9"/>
  <c r="AA66" i="9"/>
  <c r="AB66" i="9"/>
  <c r="AI65" i="9" s="1"/>
  <c r="AJ65" i="9" s="1"/>
  <c r="AC66" i="9"/>
  <c r="AD66" i="9"/>
  <c r="AE66" i="9"/>
  <c r="AF66" i="9"/>
  <c r="AG66" i="9"/>
  <c r="AH66" i="9"/>
  <c r="Z67" i="9"/>
  <c r="AA67" i="9"/>
  <c r="AB67" i="9"/>
  <c r="AI67" i="9" s="1"/>
  <c r="AJ67" i="9" s="1"/>
  <c r="AC67" i="9"/>
  <c r="AD67" i="9"/>
  <c r="AE67" i="9"/>
  <c r="AF67" i="9"/>
  <c r="AG67" i="9"/>
  <c r="AH67" i="9"/>
  <c r="Z68" i="9"/>
  <c r="AA68" i="9"/>
  <c r="AB68" i="9"/>
  <c r="AC68" i="9"/>
  <c r="AD68" i="9"/>
  <c r="AE68" i="9"/>
  <c r="AF68" i="9"/>
  <c r="AG68" i="9"/>
  <c r="AH68" i="9"/>
  <c r="Z69" i="9"/>
  <c r="AA69" i="9"/>
  <c r="AB69" i="9"/>
  <c r="AI69" i="9" s="1"/>
  <c r="AJ69" i="9" s="1"/>
  <c r="AC69" i="9"/>
  <c r="AD69" i="9"/>
  <c r="AE69" i="9"/>
  <c r="AF69" i="9"/>
  <c r="AG69" i="9"/>
  <c r="AH69" i="9"/>
  <c r="Z70" i="9"/>
  <c r="AA70" i="9"/>
  <c r="AB70" i="9"/>
  <c r="AC70" i="9"/>
  <c r="AD70" i="9"/>
  <c r="AE70" i="9"/>
  <c r="AF70" i="9"/>
  <c r="AG70" i="9"/>
  <c r="AH70" i="9"/>
  <c r="Z71" i="9"/>
  <c r="AA71" i="9"/>
  <c r="AB71" i="9"/>
  <c r="AI73" i="9" s="1"/>
  <c r="AJ73" i="9" s="1"/>
  <c r="AC71" i="9"/>
  <c r="AD71" i="9"/>
  <c r="AE71" i="9"/>
  <c r="AF71" i="9"/>
  <c r="AG71" i="9"/>
  <c r="AH71" i="9"/>
  <c r="Z72" i="9"/>
  <c r="AA72" i="9"/>
  <c r="AB72" i="9"/>
  <c r="AC72" i="9"/>
  <c r="AD72" i="9"/>
  <c r="AE72" i="9"/>
  <c r="AF72" i="9"/>
  <c r="AG72" i="9"/>
  <c r="AH72" i="9"/>
  <c r="Z73" i="9"/>
  <c r="AA73" i="9"/>
  <c r="AB73" i="9"/>
  <c r="AI72" i="9" s="1"/>
  <c r="AJ72" i="9" s="1"/>
  <c r="AC73" i="9"/>
  <c r="AD73" i="9"/>
  <c r="AE73" i="9"/>
  <c r="AF73" i="9"/>
  <c r="AG73" i="9"/>
  <c r="AH73" i="9"/>
  <c r="Z74" i="9"/>
  <c r="AA74" i="9"/>
  <c r="AB74" i="9"/>
  <c r="AC74" i="9"/>
  <c r="AD74" i="9"/>
  <c r="AE74" i="9"/>
  <c r="AF74" i="9"/>
  <c r="AG74" i="9"/>
  <c r="AH74" i="9"/>
  <c r="Z75" i="9"/>
  <c r="AA75" i="9"/>
  <c r="AB75" i="9"/>
  <c r="AI77" i="9" s="1"/>
  <c r="AJ77" i="9" s="1"/>
  <c r="AC75" i="9"/>
  <c r="AD75" i="9"/>
  <c r="AE75" i="9"/>
  <c r="AF75" i="9"/>
  <c r="AG75" i="9"/>
  <c r="AH75" i="9"/>
  <c r="Z76" i="9"/>
  <c r="AA76" i="9"/>
  <c r="AB76" i="9"/>
  <c r="AC76" i="9"/>
  <c r="AD76" i="9"/>
  <c r="AE76" i="9"/>
  <c r="AF76" i="9"/>
  <c r="AG76" i="9"/>
  <c r="AH76" i="9"/>
  <c r="Z77" i="9"/>
  <c r="AA77" i="9"/>
  <c r="AB77" i="9"/>
  <c r="AI76" i="9" s="1"/>
  <c r="AJ76" i="9" s="1"/>
  <c r="AC77" i="9"/>
  <c r="AD77" i="9"/>
  <c r="AE77" i="9"/>
  <c r="AF77" i="9"/>
  <c r="AG77" i="9"/>
  <c r="AH77" i="9"/>
  <c r="Z78" i="9"/>
  <c r="AA78" i="9"/>
  <c r="AB78" i="9"/>
  <c r="AC78" i="9"/>
  <c r="AD78" i="9"/>
  <c r="AE78" i="9"/>
  <c r="AF78" i="9"/>
  <c r="AG78" i="9"/>
  <c r="AH78" i="9"/>
  <c r="Z79" i="9"/>
  <c r="AA79" i="9"/>
  <c r="AB79" i="9"/>
  <c r="AI81" i="9" s="1"/>
  <c r="AJ81" i="9" s="1"/>
  <c r="AC79" i="9"/>
  <c r="AD79" i="9"/>
  <c r="AE79" i="9"/>
  <c r="AF79" i="9"/>
  <c r="AG79" i="9"/>
  <c r="AH79" i="9"/>
  <c r="Z80" i="9"/>
  <c r="AA80" i="9"/>
  <c r="AB80" i="9"/>
  <c r="AC80" i="9"/>
  <c r="AD80" i="9"/>
  <c r="AE80" i="9"/>
  <c r="AF80" i="9"/>
  <c r="AG80" i="9"/>
  <c r="AH80" i="9"/>
  <c r="Z81" i="9"/>
  <c r="AA81" i="9"/>
  <c r="AB81" i="9"/>
  <c r="AC81" i="9"/>
  <c r="AD81" i="9"/>
  <c r="AE81" i="9"/>
  <c r="AF81" i="9"/>
  <c r="AG81" i="9"/>
  <c r="AH81" i="9"/>
  <c r="Z82" i="9"/>
  <c r="AA82" i="9"/>
  <c r="AB82" i="9"/>
  <c r="AC82" i="9"/>
  <c r="AD82" i="9"/>
  <c r="AE82" i="9"/>
  <c r="AF82" i="9"/>
  <c r="AG82" i="9"/>
  <c r="AH82" i="9"/>
  <c r="Z83" i="9"/>
  <c r="AA83" i="9"/>
  <c r="AB83" i="9"/>
  <c r="AI89" i="9" s="1"/>
  <c r="AJ89" i="9" s="1"/>
  <c r="AC83" i="9"/>
  <c r="AD83" i="9"/>
  <c r="AE83" i="9"/>
  <c r="AF83" i="9"/>
  <c r="AG83" i="9"/>
  <c r="AH83" i="9"/>
  <c r="Z84" i="9"/>
  <c r="AA84" i="9"/>
  <c r="AB84" i="9"/>
  <c r="AC84" i="9"/>
  <c r="AD84" i="9"/>
  <c r="AE84" i="9"/>
  <c r="AF84" i="9"/>
  <c r="AG84" i="9"/>
  <c r="AH84" i="9"/>
  <c r="Z85" i="9"/>
  <c r="AA85" i="9"/>
  <c r="AB85" i="9"/>
  <c r="AC85" i="9"/>
  <c r="AD85" i="9"/>
  <c r="AE85" i="9"/>
  <c r="AF85" i="9"/>
  <c r="AG85" i="9"/>
  <c r="AH85" i="9"/>
  <c r="Z86" i="9"/>
  <c r="AA86" i="9"/>
  <c r="AB86" i="9"/>
  <c r="AC86" i="9"/>
  <c r="AD86" i="9"/>
  <c r="AE86" i="9"/>
  <c r="AF86" i="9"/>
  <c r="AG86" i="9"/>
  <c r="AH86" i="9"/>
  <c r="Z87" i="9"/>
  <c r="AA87" i="9"/>
  <c r="AB87" i="9"/>
  <c r="AI93" i="9" s="1"/>
  <c r="AJ93" i="9" s="1"/>
  <c r="AC87" i="9"/>
  <c r="AD87" i="9"/>
  <c r="AE87" i="9"/>
  <c r="AF87" i="9"/>
  <c r="AG87" i="9"/>
  <c r="AH87" i="9"/>
  <c r="Z88" i="9"/>
  <c r="AA88" i="9"/>
  <c r="AB88" i="9"/>
  <c r="AC88" i="9"/>
  <c r="AD88" i="9"/>
  <c r="AE88" i="9"/>
  <c r="AF88" i="9"/>
  <c r="AG88" i="9"/>
  <c r="AH88" i="9"/>
  <c r="Z89" i="9"/>
  <c r="AA89" i="9"/>
  <c r="AB89" i="9"/>
  <c r="AC89" i="9"/>
  <c r="AD89" i="9"/>
  <c r="AE89" i="9"/>
  <c r="AF89" i="9"/>
  <c r="AG89" i="9"/>
  <c r="AH89" i="9"/>
  <c r="Z90" i="9"/>
  <c r="AA90" i="9"/>
  <c r="AB90" i="9"/>
  <c r="AC90" i="9"/>
  <c r="AD90" i="9"/>
  <c r="AE90" i="9"/>
  <c r="AF90" i="9"/>
  <c r="AG90" i="9"/>
  <c r="AH90" i="9"/>
  <c r="Z91" i="9"/>
  <c r="AA91" i="9"/>
  <c r="AB91" i="9"/>
  <c r="AI97" i="9" s="1"/>
  <c r="AJ97" i="9" s="1"/>
  <c r="AC91" i="9"/>
  <c r="AD91" i="9"/>
  <c r="AE91" i="9"/>
  <c r="AF91" i="9"/>
  <c r="AG91" i="9"/>
  <c r="AH91" i="9"/>
  <c r="Z92" i="9"/>
  <c r="AA92" i="9"/>
  <c r="AB92" i="9"/>
  <c r="AC92" i="9"/>
  <c r="AD92" i="9"/>
  <c r="AE92" i="9"/>
  <c r="AF92" i="9"/>
  <c r="AG92" i="9"/>
  <c r="AH92" i="9"/>
  <c r="Z93" i="9"/>
  <c r="AA93" i="9"/>
  <c r="AB93" i="9"/>
  <c r="AC93" i="9"/>
  <c r="AD93" i="9"/>
  <c r="AE93" i="9"/>
  <c r="AF93" i="9"/>
  <c r="AG93" i="9"/>
  <c r="AH93" i="9"/>
  <c r="Z94" i="9"/>
  <c r="AA94" i="9"/>
  <c r="AB94" i="9"/>
  <c r="AC94" i="9"/>
  <c r="AD94" i="9"/>
  <c r="AE94" i="9"/>
  <c r="AF94" i="9"/>
  <c r="AG94" i="9"/>
  <c r="AH94" i="9"/>
  <c r="Z95" i="9"/>
  <c r="AA95" i="9"/>
  <c r="AB95" i="9"/>
  <c r="AI105" i="9" s="1"/>
  <c r="AJ105" i="9" s="1"/>
  <c r="AC95" i="9"/>
  <c r="AD95" i="9"/>
  <c r="AE95" i="9"/>
  <c r="AF95" i="9"/>
  <c r="AG95" i="9"/>
  <c r="AH95" i="9"/>
  <c r="Z96" i="9"/>
  <c r="AA96" i="9"/>
  <c r="AB96" i="9"/>
  <c r="AC96" i="9"/>
  <c r="AD96" i="9"/>
  <c r="AE96" i="9"/>
  <c r="AF96" i="9"/>
  <c r="AG96" i="9"/>
  <c r="AH96" i="9"/>
  <c r="Z97" i="9"/>
  <c r="AA97" i="9"/>
  <c r="AB97" i="9"/>
  <c r="AC97" i="9"/>
  <c r="AD97" i="9"/>
  <c r="AE97" i="9"/>
  <c r="AF97" i="9"/>
  <c r="AG97" i="9"/>
  <c r="AH97" i="9"/>
  <c r="Z98" i="9"/>
  <c r="AA98" i="9"/>
  <c r="AB98" i="9"/>
  <c r="AC98" i="9"/>
  <c r="AD98" i="9"/>
  <c r="AE98" i="9"/>
  <c r="AF98" i="9"/>
  <c r="AG98" i="9"/>
  <c r="AH98" i="9"/>
  <c r="Z99" i="9"/>
  <c r="AA99" i="9"/>
  <c r="AB99" i="9"/>
  <c r="AI109" i="9" s="1"/>
  <c r="AJ109" i="9" s="1"/>
  <c r="AC99" i="9"/>
  <c r="AD99" i="9"/>
  <c r="AE99" i="9"/>
  <c r="AF99" i="9"/>
  <c r="AG99" i="9"/>
  <c r="AH99" i="9"/>
  <c r="Z100" i="9"/>
  <c r="AA100" i="9"/>
  <c r="AB100" i="9"/>
  <c r="AC100" i="9"/>
  <c r="AD100" i="9"/>
  <c r="AE100" i="9"/>
  <c r="AF100" i="9"/>
  <c r="AG100" i="9"/>
  <c r="AH100" i="9"/>
  <c r="Z101" i="9"/>
  <c r="AA101" i="9"/>
  <c r="AB101" i="9"/>
  <c r="AC101" i="9"/>
  <c r="AD101" i="9"/>
  <c r="AE101" i="9"/>
  <c r="AF101" i="9"/>
  <c r="AG101" i="9"/>
  <c r="AH101" i="9"/>
  <c r="Z102" i="9"/>
  <c r="AA102" i="9"/>
  <c r="AB102" i="9"/>
  <c r="AC102" i="9"/>
  <c r="AD102" i="9"/>
  <c r="AE102" i="9"/>
  <c r="AF102" i="9"/>
  <c r="AG102" i="9"/>
  <c r="AH102" i="9"/>
  <c r="Z103" i="9"/>
  <c r="AA103" i="9"/>
  <c r="AB103" i="9"/>
  <c r="AI113" i="9" s="1"/>
  <c r="AJ113" i="9" s="1"/>
  <c r="AC103" i="9"/>
  <c r="AD103" i="9"/>
  <c r="AE103" i="9"/>
  <c r="AF103" i="9"/>
  <c r="AG103" i="9"/>
  <c r="AH103" i="9"/>
  <c r="Z104" i="9"/>
  <c r="AA104" i="9"/>
  <c r="AB104" i="9"/>
  <c r="AC104" i="9"/>
  <c r="AD104" i="9"/>
  <c r="AE104" i="9"/>
  <c r="AF104" i="9"/>
  <c r="AG104" i="9"/>
  <c r="AH104" i="9"/>
  <c r="Z105" i="9"/>
  <c r="AA105" i="9"/>
  <c r="AB105" i="9"/>
  <c r="AC105" i="9"/>
  <c r="AD105" i="9"/>
  <c r="AE105" i="9"/>
  <c r="AF105" i="9"/>
  <c r="AG105" i="9"/>
  <c r="AH105" i="9"/>
  <c r="Z106" i="9"/>
  <c r="AA106" i="9"/>
  <c r="AB106" i="9"/>
  <c r="AC106" i="9"/>
  <c r="AD106" i="9"/>
  <c r="AE106" i="9"/>
  <c r="AF106" i="9"/>
  <c r="AG106" i="9"/>
  <c r="AH106" i="9"/>
  <c r="Z107" i="9"/>
  <c r="AA107" i="9"/>
  <c r="AB107" i="9"/>
  <c r="AI121" i="9" s="1"/>
  <c r="AJ121" i="9" s="1"/>
  <c r="AC107" i="9"/>
  <c r="AD107" i="9"/>
  <c r="AE107" i="9"/>
  <c r="AF107" i="9"/>
  <c r="AG107" i="9"/>
  <c r="AH107" i="9"/>
  <c r="Z108" i="9"/>
  <c r="AA108" i="9"/>
  <c r="AB108" i="9"/>
  <c r="AC108" i="9"/>
  <c r="AD108" i="9"/>
  <c r="AE108" i="9"/>
  <c r="AF108" i="9"/>
  <c r="AG108" i="9"/>
  <c r="AH108" i="9"/>
  <c r="Z109" i="9"/>
  <c r="AA109" i="9"/>
  <c r="AB109" i="9"/>
  <c r="AC109" i="9"/>
  <c r="AD109" i="9"/>
  <c r="AE109" i="9"/>
  <c r="AF109" i="9"/>
  <c r="AG109" i="9"/>
  <c r="AH109" i="9"/>
  <c r="Z110" i="9"/>
  <c r="AA110" i="9"/>
  <c r="AB110" i="9"/>
  <c r="AC110" i="9"/>
  <c r="AD110" i="9"/>
  <c r="AE110" i="9"/>
  <c r="AF110" i="9"/>
  <c r="AG110" i="9"/>
  <c r="AH110" i="9"/>
  <c r="Z111" i="9"/>
  <c r="AA111" i="9"/>
  <c r="AB111" i="9"/>
  <c r="AI125" i="9" s="1"/>
  <c r="AJ125" i="9" s="1"/>
  <c r="AC111" i="9"/>
  <c r="AD111" i="9"/>
  <c r="AE111" i="9"/>
  <c r="AF111" i="9"/>
  <c r="AG111" i="9"/>
  <c r="AH111" i="9"/>
  <c r="Z112" i="9"/>
  <c r="AA112" i="9"/>
  <c r="AB112" i="9"/>
  <c r="AC112" i="9"/>
  <c r="AD112" i="9"/>
  <c r="AE112" i="9"/>
  <c r="AF112" i="9"/>
  <c r="AG112" i="9"/>
  <c r="AH112" i="9"/>
  <c r="Z113" i="9"/>
  <c r="AA113" i="9"/>
  <c r="AB113" i="9"/>
  <c r="AC113" i="9"/>
  <c r="AD113" i="9"/>
  <c r="AE113" i="9"/>
  <c r="AF113" i="9"/>
  <c r="AG113" i="9"/>
  <c r="AH113" i="9"/>
  <c r="Z114" i="9"/>
  <c r="AA114" i="9"/>
  <c r="AB114" i="9"/>
  <c r="AC114" i="9"/>
  <c r="AD114" i="9"/>
  <c r="AE114" i="9"/>
  <c r="AF114" i="9"/>
  <c r="AG114" i="9"/>
  <c r="AH114" i="9"/>
  <c r="Z115" i="9"/>
  <c r="AA115" i="9"/>
  <c r="AB115" i="9"/>
  <c r="AI129" i="9" s="1"/>
  <c r="AJ129" i="9" s="1"/>
  <c r="AC115" i="9"/>
  <c r="AD115" i="9"/>
  <c r="AE115" i="9"/>
  <c r="AF115" i="9"/>
  <c r="AG115" i="9"/>
  <c r="AH115" i="9"/>
  <c r="Z116" i="9"/>
  <c r="AA116" i="9"/>
  <c r="AB116" i="9"/>
  <c r="AC116" i="9"/>
  <c r="AD116" i="9"/>
  <c r="AE116" i="9"/>
  <c r="AF116" i="9"/>
  <c r="AG116" i="9"/>
  <c r="AH116" i="9"/>
  <c r="Z117" i="9"/>
  <c r="AA117" i="9"/>
  <c r="AB117" i="9"/>
  <c r="AC117" i="9"/>
  <c r="AD117" i="9"/>
  <c r="AE117" i="9"/>
  <c r="AF117" i="9"/>
  <c r="AG117" i="9"/>
  <c r="AH117" i="9"/>
  <c r="Z118" i="9"/>
  <c r="AA118" i="9"/>
  <c r="AB118" i="9"/>
  <c r="AC118" i="9"/>
  <c r="AD118" i="9"/>
  <c r="AE118" i="9"/>
  <c r="AF118" i="9"/>
  <c r="AG118" i="9"/>
  <c r="AH118" i="9"/>
  <c r="Z119" i="9"/>
  <c r="AA119" i="9"/>
  <c r="AB119" i="9"/>
  <c r="AI137" i="9" s="1"/>
  <c r="AJ137" i="9" s="1"/>
  <c r="AC119" i="9"/>
  <c r="AD119" i="9"/>
  <c r="AE119" i="9"/>
  <c r="AF119" i="9"/>
  <c r="AG119" i="9"/>
  <c r="AH119" i="9"/>
  <c r="Z120" i="9"/>
  <c r="AA120" i="9"/>
  <c r="AB120" i="9"/>
  <c r="AC120" i="9"/>
  <c r="AD120" i="9"/>
  <c r="AE120" i="9"/>
  <c r="AF120" i="9"/>
  <c r="AG120" i="9"/>
  <c r="AH120" i="9"/>
  <c r="Z121" i="9"/>
  <c r="AA121" i="9"/>
  <c r="AB121" i="9"/>
  <c r="AC121" i="9"/>
  <c r="AD121" i="9"/>
  <c r="AE121" i="9"/>
  <c r="AF121" i="9"/>
  <c r="AG121" i="9"/>
  <c r="AH121" i="9"/>
  <c r="Z122" i="9"/>
  <c r="AA122" i="9"/>
  <c r="AB122" i="9"/>
  <c r="AC122" i="9"/>
  <c r="AD122" i="9"/>
  <c r="AE122" i="9"/>
  <c r="AF122" i="9"/>
  <c r="AG122" i="9"/>
  <c r="AH122" i="9"/>
  <c r="Z123" i="9"/>
  <c r="AA123" i="9"/>
  <c r="AB123" i="9"/>
  <c r="AI141" i="9" s="1"/>
  <c r="AJ141" i="9" s="1"/>
  <c r="AC123" i="9"/>
  <c r="AD123" i="9"/>
  <c r="AE123" i="9"/>
  <c r="AF123" i="9"/>
  <c r="AG123" i="9"/>
  <c r="AH123" i="9"/>
  <c r="Z124" i="9"/>
  <c r="AA124" i="9"/>
  <c r="AB124" i="9"/>
  <c r="AC124" i="9"/>
  <c r="AD124" i="9"/>
  <c r="AE124" i="9"/>
  <c r="AF124" i="9"/>
  <c r="AG124" i="9"/>
  <c r="AH124" i="9"/>
  <c r="Z125" i="9"/>
  <c r="AA125" i="9"/>
  <c r="AB125" i="9"/>
  <c r="AC125" i="9"/>
  <c r="AD125" i="9"/>
  <c r="AE125" i="9"/>
  <c r="AF125" i="9"/>
  <c r="AG125" i="9"/>
  <c r="AH125" i="9"/>
  <c r="Z126" i="9"/>
  <c r="AA126" i="9"/>
  <c r="AB126" i="9"/>
  <c r="AC126" i="9"/>
  <c r="AD126" i="9"/>
  <c r="AE126" i="9"/>
  <c r="AF126" i="9"/>
  <c r="AG126" i="9"/>
  <c r="AH126" i="9"/>
  <c r="Z127" i="9"/>
  <c r="AA127" i="9"/>
  <c r="AB127" i="9"/>
  <c r="AI128" i="9" s="1"/>
  <c r="AJ128" i="9" s="1"/>
  <c r="AC127" i="9"/>
  <c r="AD127" i="9"/>
  <c r="AE127" i="9"/>
  <c r="AF127" i="9"/>
  <c r="AG127" i="9"/>
  <c r="AH127" i="9"/>
  <c r="Z128" i="9"/>
  <c r="AA128" i="9"/>
  <c r="AB128" i="9"/>
  <c r="AC128" i="9"/>
  <c r="AD128" i="9"/>
  <c r="AE128" i="9"/>
  <c r="AF128" i="9"/>
  <c r="AG128" i="9"/>
  <c r="AH128" i="9"/>
  <c r="Z129" i="9"/>
  <c r="AA129" i="9"/>
  <c r="AB129" i="9"/>
  <c r="AC129" i="9"/>
  <c r="AD129" i="9"/>
  <c r="AE129" i="9"/>
  <c r="AF129" i="9"/>
  <c r="AG129" i="9"/>
  <c r="AH129" i="9"/>
  <c r="Z130" i="9"/>
  <c r="AA130" i="9"/>
  <c r="AB130" i="9"/>
  <c r="AC130" i="9"/>
  <c r="AD130" i="9"/>
  <c r="AE130" i="9"/>
  <c r="AF130" i="9"/>
  <c r="AG130" i="9"/>
  <c r="AH130" i="9"/>
  <c r="Z131" i="9"/>
  <c r="AA131" i="9"/>
  <c r="AB131" i="9"/>
  <c r="AI132" i="9" s="1"/>
  <c r="AJ132" i="9" s="1"/>
  <c r="AC131" i="9"/>
  <c r="AD131" i="9"/>
  <c r="AE131" i="9"/>
  <c r="AF131" i="9"/>
  <c r="AG131" i="9"/>
  <c r="AH131" i="9"/>
  <c r="Z132" i="9"/>
  <c r="AA132" i="9"/>
  <c r="AB132" i="9"/>
  <c r="AC132" i="9"/>
  <c r="AD132" i="9"/>
  <c r="AE132" i="9"/>
  <c r="AF132" i="9"/>
  <c r="AG132" i="9"/>
  <c r="AH132" i="9"/>
  <c r="Z133" i="9"/>
  <c r="AA133" i="9"/>
  <c r="AB133" i="9"/>
  <c r="AC133" i="9"/>
  <c r="AD133" i="9"/>
  <c r="AE133" i="9"/>
  <c r="AF133" i="9"/>
  <c r="AG133" i="9"/>
  <c r="AH133" i="9"/>
  <c r="Z134" i="9"/>
  <c r="AA134" i="9"/>
  <c r="AB134" i="9"/>
  <c r="AC134" i="9"/>
  <c r="AD134" i="9"/>
  <c r="AE134" i="9"/>
  <c r="AF134" i="9"/>
  <c r="AG134" i="9"/>
  <c r="AH134" i="9"/>
  <c r="Z135" i="9"/>
  <c r="AA135" i="9"/>
  <c r="AB135" i="9"/>
  <c r="AI136" i="9" s="1"/>
  <c r="AJ136" i="9" s="1"/>
  <c r="AC135" i="9"/>
  <c r="AD135" i="9"/>
  <c r="AE135" i="9"/>
  <c r="AF135" i="9"/>
  <c r="AG135" i="9"/>
  <c r="AH135" i="9"/>
  <c r="Z136" i="9"/>
  <c r="AA136" i="9"/>
  <c r="AB136" i="9"/>
  <c r="AC136" i="9"/>
  <c r="AD136" i="9"/>
  <c r="AE136" i="9"/>
  <c r="AF136" i="9"/>
  <c r="AG136" i="9"/>
  <c r="AH136" i="9"/>
  <c r="Z137" i="9"/>
  <c r="AA137" i="9"/>
  <c r="AB137" i="9"/>
  <c r="AC137" i="9"/>
  <c r="AD137" i="9"/>
  <c r="AE137" i="9"/>
  <c r="AF137" i="9"/>
  <c r="AG137" i="9"/>
  <c r="AH137" i="9"/>
  <c r="Z138" i="9"/>
  <c r="AA138" i="9"/>
  <c r="AB138" i="9"/>
  <c r="AC138" i="9"/>
  <c r="AD138" i="9"/>
  <c r="AE138" i="9"/>
  <c r="AF138" i="9"/>
  <c r="AG138" i="9"/>
  <c r="AH138" i="9"/>
  <c r="Z139" i="9"/>
  <c r="AA139" i="9"/>
  <c r="AB139" i="9"/>
  <c r="AI140" i="9" s="1"/>
  <c r="AJ140" i="9" s="1"/>
  <c r="AC139" i="9"/>
  <c r="AD139" i="9"/>
  <c r="AE139" i="9"/>
  <c r="AF139" i="9"/>
  <c r="AG139" i="9"/>
  <c r="AH139" i="9"/>
  <c r="Z140" i="9"/>
  <c r="AA140" i="9"/>
  <c r="AB140" i="9"/>
  <c r="AC140" i="9"/>
  <c r="AD140" i="9"/>
  <c r="AE140" i="9"/>
  <c r="AF140" i="9"/>
  <c r="AG140" i="9"/>
  <c r="AH140" i="9"/>
  <c r="Z141" i="9"/>
  <c r="AA141" i="9"/>
  <c r="AB141" i="9"/>
  <c r="AC141" i="9"/>
  <c r="AD141" i="9"/>
  <c r="AE141" i="9"/>
  <c r="AF141" i="9"/>
  <c r="AG141" i="9"/>
  <c r="AH141" i="9"/>
  <c r="L21" i="9"/>
  <c r="L22" i="9"/>
  <c r="M22" i="9" s="1"/>
  <c r="L23" i="9"/>
  <c r="L24" i="9"/>
  <c r="M24" i="9" s="1"/>
  <c r="L25" i="9"/>
  <c r="L26" i="9"/>
  <c r="M26" i="9" s="1"/>
  <c r="L27" i="9"/>
  <c r="L28" i="9"/>
  <c r="M28" i="9" s="1"/>
  <c r="L29" i="9"/>
  <c r="L30" i="9"/>
  <c r="M30" i="9" s="1"/>
  <c r="L31" i="9"/>
  <c r="L32" i="9"/>
  <c r="M32" i="9" s="1"/>
  <c r="L33" i="9"/>
  <c r="L34" i="9"/>
  <c r="M34" i="9" s="1"/>
  <c r="L35" i="9"/>
  <c r="L36" i="9"/>
  <c r="M36" i="9" s="1"/>
  <c r="L37" i="9"/>
  <c r="L38" i="9"/>
  <c r="M38" i="9" s="1"/>
  <c r="L39" i="9"/>
  <c r="L40" i="9"/>
  <c r="M40" i="9" s="1"/>
  <c r="L41" i="9"/>
  <c r="L42" i="9"/>
  <c r="M42" i="9" s="1"/>
  <c r="L43" i="9"/>
  <c r="L44" i="9"/>
  <c r="M44" i="9" s="1"/>
  <c r="L45" i="9"/>
  <c r="L46" i="9"/>
  <c r="M46" i="9" s="1"/>
  <c r="L47" i="9"/>
  <c r="L48" i="9"/>
  <c r="M48" i="9" s="1"/>
  <c r="L49" i="9"/>
  <c r="L50" i="9"/>
  <c r="M50" i="9" s="1"/>
  <c r="L51" i="9"/>
  <c r="L52" i="9"/>
  <c r="M52" i="9" s="1"/>
  <c r="L53" i="9"/>
  <c r="L54" i="9"/>
  <c r="M54" i="9" s="1"/>
  <c r="L55" i="9"/>
  <c r="L56" i="9"/>
  <c r="M56" i="9" s="1"/>
  <c r="L57" i="9"/>
  <c r="L58" i="9"/>
  <c r="M58" i="9" s="1"/>
  <c r="L59" i="9"/>
  <c r="L60" i="9"/>
  <c r="M60" i="9" s="1"/>
  <c r="L61" i="9"/>
  <c r="L62" i="9"/>
  <c r="M62" i="9" s="1"/>
  <c r="L63" i="9"/>
  <c r="L64" i="9"/>
  <c r="M64" i="9" s="1"/>
  <c r="L65" i="9"/>
  <c r="L66" i="9"/>
  <c r="M66" i="9" s="1"/>
  <c r="L67" i="9"/>
  <c r="L68" i="9"/>
  <c r="M68" i="9" s="1"/>
  <c r="L69" i="9"/>
  <c r="L70" i="9"/>
  <c r="M70" i="9" s="1"/>
  <c r="L71" i="9"/>
  <c r="L72" i="9"/>
  <c r="M72" i="9" s="1"/>
  <c r="L73" i="9"/>
  <c r="L74" i="9"/>
  <c r="M74" i="9" s="1"/>
  <c r="L75" i="9"/>
  <c r="L76" i="9"/>
  <c r="M76" i="9" s="1"/>
  <c r="L77" i="9"/>
  <c r="L78" i="9"/>
  <c r="M78" i="9" s="1"/>
  <c r="L79" i="9"/>
  <c r="L80" i="9"/>
  <c r="M80" i="9" s="1"/>
  <c r="L81" i="9"/>
  <c r="L82" i="9"/>
  <c r="M82" i="9" s="1"/>
  <c r="L83" i="9"/>
  <c r="L84" i="9"/>
  <c r="M84" i="9" s="1"/>
  <c r="L85" i="9"/>
  <c r="L86" i="9"/>
  <c r="M86" i="9" s="1"/>
  <c r="L87" i="9"/>
  <c r="L88" i="9"/>
  <c r="M88" i="9" s="1"/>
  <c r="L89" i="9"/>
  <c r="L90" i="9"/>
  <c r="M90" i="9" s="1"/>
  <c r="L91" i="9"/>
  <c r="L92" i="9"/>
  <c r="M92" i="9" s="1"/>
  <c r="L93" i="9"/>
  <c r="M93" i="9" s="1"/>
  <c r="L94" i="9"/>
  <c r="M94" i="9" s="1"/>
  <c r="L95" i="9"/>
  <c r="M95" i="9" s="1"/>
  <c r="L96" i="9"/>
  <c r="M96" i="9" s="1"/>
  <c r="L97" i="9"/>
  <c r="M97" i="9" s="1"/>
  <c r="L98" i="9"/>
  <c r="M98" i="9" s="1"/>
  <c r="L99" i="9"/>
  <c r="M99" i="9" s="1"/>
  <c r="L100" i="9"/>
  <c r="M100" i="9" s="1"/>
  <c r="L101" i="9"/>
  <c r="M101" i="9" s="1"/>
  <c r="L102" i="9"/>
  <c r="M102" i="9" s="1"/>
  <c r="L103" i="9"/>
  <c r="M103" i="9" s="1"/>
  <c r="L104" i="9"/>
  <c r="M104" i="9" s="1"/>
  <c r="L105" i="9"/>
  <c r="M105" i="9" s="1"/>
  <c r="L106" i="9"/>
  <c r="M106" i="9" s="1"/>
  <c r="L107" i="9"/>
  <c r="M107" i="9" s="1"/>
  <c r="L108" i="9"/>
  <c r="M108" i="9" s="1"/>
  <c r="L109" i="9"/>
  <c r="M109" i="9" s="1"/>
  <c r="L110" i="9"/>
  <c r="M110" i="9" s="1"/>
  <c r="L111" i="9"/>
  <c r="M111" i="9" s="1"/>
  <c r="L112" i="9"/>
  <c r="M112" i="9" s="1"/>
  <c r="L113" i="9"/>
  <c r="M113" i="9" s="1"/>
  <c r="L114" i="9"/>
  <c r="M114" i="9" s="1"/>
  <c r="L115" i="9"/>
  <c r="M115" i="9" s="1"/>
  <c r="L116" i="9"/>
  <c r="M116" i="9" s="1"/>
  <c r="L117" i="9"/>
  <c r="M117" i="9" s="1"/>
  <c r="L118" i="9"/>
  <c r="M118" i="9" s="1"/>
  <c r="L119" i="9"/>
  <c r="M119" i="9" s="1"/>
  <c r="L120" i="9"/>
  <c r="M120" i="9" s="1"/>
  <c r="L121" i="9"/>
  <c r="M121" i="9" s="1"/>
  <c r="L122" i="9"/>
  <c r="M122" i="9" s="1"/>
  <c r="L123" i="9"/>
  <c r="M123" i="9" s="1"/>
  <c r="L124" i="9"/>
  <c r="M124" i="9" s="1"/>
  <c r="L125" i="9"/>
  <c r="M125" i="9" s="1"/>
  <c r="L126" i="9"/>
  <c r="M126" i="9" s="1"/>
  <c r="L127" i="9"/>
  <c r="M127" i="9" s="1"/>
  <c r="L128" i="9"/>
  <c r="M128" i="9" s="1"/>
  <c r="L129" i="9"/>
  <c r="M129" i="9" s="1"/>
  <c r="L130" i="9"/>
  <c r="M130" i="9" s="1"/>
  <c r="L131" i="9"/>
  <c r="M131" i="9" s="1"/>
  <c r="L132" i="9"/>
  <c r="M132" i="9" s="1"/>
  <c r="L133" i="9"/>
  <c r="M133" i="9" s="1"/>
  <c r="L134" i="9"/>
  <c r="M134" i="9" s="1"/>
  <c r="L135" i="9"/>
  <c r="M135" i="9" s="1"/>
  <c r="L136" i="9"/>
  <c r="M136" i="9" s="1"/>
  <c r="L137" i="9"/>
  <c r="M137" i="9" s="1"/>
  <c r="L138" i="9"/>
  <c r="M138" i="9" s="1"/>
  <c r="L139" i="9"/>
  <c r="M139" i="9" s="1"/>
  <c r="L140" i="9"/>
  <c r="M140" i="9" s="1"/>
  <c r="L141" i="9"/>
  <c r="M141" i="9" s="1"/>
  <c r="L20" i="9"/>
  <c r="AH19" i="9"/>
  <c r="AG19" i="9"/>
  <c r="AF19" i="9"/>
  <c r="AE19" i="9"/>
  <c r="AD19" i="9"/>
  <c r="AA19" i="9"/>
  <c r="Z19" i="9"/>
  <c r="E15" i="9" s="1"/>
  <c r="L19" i="9"/>
  <c r="AC19" i="9" s="1"/>
  <c r="E16" i="9"/>
  <c r="D16" i="9"/>
  <c r="AI15" i="9"/>
  <c r="C15" i="9"/>
  <c r="AI14" i="9"/>
  <c r="C14" i="9"/>
  <c r="J14" i="9" s="1"/>
  <c r="AJ14" i="9" s="1"/>
  <c r="AI13" i="9"/>
  <c r="C13" i="9"/>
  <c r="J13" i="9" s="1"/>
  <c r="AJ13" i="9" s="1"/>
  <c r="AI12" i="9"/>
  <c r="C12" i="9"/>
  <c r="AI11" i="9"/>
  <c r="C11" i="9"/>
  <c r="AI10" i="9"/>
  <c r="C10" i="9"/>
  <c r="AI9" i="9"/>
  <c r="C9" i="9"/>
  <c r="J9" i="9" s="1"/>
  <c r="AJ9" i="9" s="1"/>
  <c r="AI8" i="9"/>
  <c r="C8" i="9"/>
  <c r="J8" i="9" s="1"/>
  <c r="M29" i="8" l="1"/>
  <c r="M25" i="8"/>
  <c r="M21" i="8"/>
  <c r="AI50" i="8"/>
  <c r="AJ50" i="8" s="1"/>
  <c r="AI46" i="8"/>
  <c r="AJ46" i="8" s="1"/>
  <c r="AI42" i="8"/>
  <c r="AJ42" i="8" s="1"/>
  <c r="AI38" i="8"/>
  <c r="AJ38" i="8" s="1"/>
  <c r="AI34" i="8"/>
  <c r="AJ34" i="8" s="1"/>
  <c r="AI30" i="8"/>
  <c r="AJ30" i="8" s="1"/>
  <c r="M49" i="8"/>
  <c r="M47" i="8"/>
  <c r="M45" i="8"/>
  <c r="M43" i="8"/>
  <c r="M41" i="8"/>
  <c r="M39" i="8"/>
  <c r="M37" i="8"/>
  <c r="M35" i="8"/>
  <c r="M33" i="8"/>
  <c r="M31" i="8"/>
  <c r="M28" i="8"/>
  <c r="M24" i="8"/>
  <c r="AI51" i="8"/>
  <c r="AJ51" i="8" s="1"/>
  <c r="AI47" i="8"/>
  <c r="AJ47" i="8" s="1"/>
  <c r="AI43" i="8"/>
  <c r="AJ43" i="8" s="1"/>
  <c r="AI39" i="8"/>
  <c r="AJ39" i="8" s="1"/>
  <c r="AI35" i="8"/>
  <c r="AJ35" i="8" s="1"/>
  <c r="AI31" i="8"/>
  <c r="AJ31" i="8" s="1"/>
  <c r="AI27" i="8"/>
  <c r="AJ27" i="8" s="1"/>
  <c r="AI23" i="8"/>
  <c r="AJ23" i="8" s="1"/>
  <c r="AI48" i="8"/>
  <c r="AJ48" i="8" s="1"/>
  <c r="AI44" i="8"/>
  <c r="AJ44" i="8" s="1"/>
  <c r="AI40" i="8"/>
  <c r="AJ40" i="8" s="1"/>
  <c r="AI36" i="8"/>
  <c r="AJ36" i="8" s="1"/>
  <c r="AI28" i="8"/>
  <c r="AJ28" i="8" s="1"/>
  <c r="AI24" i="8"/>
  <c r="AJ24" i="8" s="1"/>
  <c r="AI20" i="8"/>
  <c r="AJ20" i="8" s="1"/>
  <c r="M48" i="8"/>
  <c r="M46" i="8"/>
  <c r="M42" i="8"/>
  <c r="M38" i="8"/>
  <c r="M36" i="8"/>
  <c r="M30" i="8"/>
  <c r="M26" i="8"/>
  <c r="M22" i="8"/>
  <c r="AI41" i="8"/>
  <c r="AJ41" i="8" s="1"/>
  <c r="AI37" i="8"/>
  <c r="AJ37" i="8" s="1"/>
  <c r="AI33" i="8"/>
  <c r="AJ33" i="8" s="1"/>
  <c r="AI29" i="8"/>
  <c r="AJ29" i="8" s="1"/>
  <c r="AI25" i="8"/>
  <c r="AJ25" i="8" s="1"/>
  <c r="M60" i="7"/>
  <c r="M56" i="7"/>
  <c r="M52" i="7"/>
  <c r="M48" i="7"/>
  <c r="M44" i="7"/>
  <c r="M40" i="7"/>
  <c r="M36" i="7"/>
  <c r="M32" i="7"/>
  <c r="M28" i="7"/>
  <c r="M24" i="7"/>
  <c r="AI62" i="7"/>
  <c r="AJ62" i="7" s="1"/>
  <c r="AI58" i="7"/>
  <c r="AJ58" i="7" s="1"/>
  <c r="AI54" i="7"/>
  <c r="AJ54" i="7" s="1"/>
  <c r="AI50" i="7"/>
  <c r="AJ50" i="7" s="1"/>
  <c r="AI46" i="7"/>
  <c r="AJ46" i="7" s="1"/>
  <c r="AI42" i="7"/>
  <c r="AJ42" i="7" s="1"/>
  <c r="AI38" i="7"/>
  <c r="AJ38" i="7" s="1"/>
  <c r="AI34" i="7"/>
  <c r="AJ34" i="7" s="1"/>
  <c r="AI30" i="7"/>
  <c r="AJ30" i="7" s="1"/>
  <c r="AI26" i="7"/>
  <c r="AJ26" i="7" s="1"/>
  <c r="AI22" i="7"/>
  <c r="AJ22" i="7" s="1"/>
  <c r="AI31" i="7"/>
  <c r="AJ31" i="7" s="1"/>
  <c r="AI27" i="7"/>
  <c r="AJ27" i="7" s="1"/>
  <c r="AI23" i="7"/>
  <c r="AJ23" i="7" s="1"/>
  <c r="M62" i="7"/>
  <c r="M58" i="7"/>
  <c r="M54" i="7"/>
  <c r="M50" i="7"/>
  <c r="M46" i="7"/>
  <c r="M42" i="7"/>
  <c r="M38" i="7"/>
  <c r="M34" i="7"/>
  <c r="M30" i="7"/>
  <c r="M26" i="7"/>
  <c r="M22" i="7"/>
  <c r="AI60" i="7"/>
  <c r="AJ60" i="7" s="1"/>
  <c r="AI56" i="7"/>
  <c r="AJ56" i="7" s="1"/>
  <c r="AI52" i="7"/>
  <c r="AJ52" i="7" s="1"/>
  <c r="AI48" i="7"/>
  <c r="AJ48" i="7" s="1"/>
  <c r="AI44" i="7"/>
  <c r="AJ44" i="7" s="1"/>
  <c r="AI40" i="7"/>
  <c r="AJ40" i="7" s="1"/>
  <c r="AI36" i="7"/>
  <c r="AJ36" i="7" s="1"/>
  <c r="AI32" i="7"/>
  <c r="AJ32" i="7" s="1"/>
  <c r="AI28" i="7"/>
  <c r="AJ28" i="7" s="1"/>
  <c r="AI24" i="7"/>
  <c r="AJ24" i="7" s="1"/>
  <c r="AI20" i="7"/>
  <c r="AJ20" i="7" s="1"/>
  <c r="M61" i="7"/>
  <c r="M57" i="7"/>
  <c r="M53" i="7"/>
  <c r="M49" i="7"/>
  <c r="M45" i="7"/>
  <c r="M41" i="7"/>
  <c r="M37" i="7"/>
  <c r="M33" i="7"/>
  <c r="M29" i="7"/>
  <c r="M25" i="7"/>
  <c r="M21" i="7"/>
  <c r="AI61" i="7"/>
  <c r="AJ61" i="7" s="1"/>
  <c r="AI57" i="7"/>
  <c r="AJ57" i="7" s="1"/>
  <c r="AI41" i="7"/>
  <c r="AJ41" i="7" s="1"/>
  <c r="AI37" i="7"/>
  <c r="AJ37" i="7" s="1"/>
  <c r="AI33" i="7"/>
  <c r="AJ33" i="7" s="1"/>
  <c r="AI29" i="7"/>
  <c r="AJ29" i="7" s="1"/>
  <c r="AI25" i="7"/>
  <c r="AJ25" i="7" s="1"/>
  <c r="AI126" i="6"/>
  <c r="AJ126" i="6" s="1"/>
  <c r="AI122" i="6"/>
  <c r="AJ122" i="6" s="1"/>
  <c r="AI118" i="6"/>
  <c r="AJ118" i="6" s="1"/>
  <c r="AI114" i="6"/>
  <c r="AJ114" i="6" s="1"/>
  <c r="AI110" i="6"/>
  <c r="AJ110" i="6" s="1"/>
  <c r="AI106" i="6"/>
  <c r="AJ106" i="6" s="1"/>
  <c r="AI102" i="6"/>
  <c r="AJ102" i="6" s="1"/>
  <c r="AI98" i="6"/>
  <c r="AJ98" i="6" s="1"/>
  <c r="AI94" i="6"/>
  <c r="AJ94" i="6" s="1"/>
  <c r="AI90" i="6"/>
  <c r="AJ90" i="6" s="1"/>
  <c r="AI86" i="6"/>
  <c r="AJ86" i="6" s="1"/>
  <c r="AI82" i="6"/>
  <c r="AJ82" i="6" s="1"/>
  <c r="AI78" i="6"/>
  <c r="AJ78" i="6" s="1"/>
  <c r="AI74" i="6"/>
  <c r="AJ74" i="6" s="1"/>
  <c r="AI70" i="6"/>
  <c r="AJ70" i="6" s="1"/>
  <c r="AI66" i="6"/>
  <c r="AJ66" i="6" s="1"/>
  <c r="AI62" i="6"/>
  <c r="AJ62" i="6" s="1"/>
  <c r="AI58" i="6"/>
  <c r="AJ58" i="6" s="1"/>
  <c r="AI54" i="6"/>
  <c r="AJ54" i="6" s="1"/>
  <c r="AI50" i="6"/>
  <c r="AJ50" i="6" s="1"/>
  <c r="AI46" i="6"/>
  <c r="AJ46" i="6" s="1"/>
  <c r="AI42" i="6"/>
  <c r="AJ42" i="6" s="1"/>
  <c r="AI38" i="6"/>
  <c r="AJ38" i="6" s="1"/>
  <c r="AI34" i="6"/>
  <c r="AJ34" i="6" s="1"/>
  <c r="AI30" i="6"/>
  <c r="AJ30" i="6" s="1"/>
  <c r="AI26" i="6"/>
  <c r="AJ26" i="6" s="1"/>
  <c r="AI22" i="6"/>
  <c r="AJ22" i="6" s="1"/>
  <c r="AI127" i="6"/>
  <c r="AJ127" i="6" s="1"/>
  <c r="AI123" i="6"/>
  <c r="AJ123" i="6" s="1"/>
  <c r="AI119" i="6"/>
  <c r="AJ119" i="6" s="1"/>
  <c r="AI115" i="6"/>
  <c r="AJ115" i="6" s="1"/>
  <c r="AI111" i="6"/>
  <c r="AJ111" i="6" s="1"/>
  <c r="AI107" i="6"/>
  <c r="AJ107" i="6" s="1"/>
  <c r="AI103" i="6"/>
  <c r="AJ103" i="6" s="1"/>
  <c r="AI87" i="6"/>
  <c r="AJ87" i="6" s="1"/>
  <c r="AI83" i="6"/>
  <c r="AJ83" i="6" s="1"/>
  <c r="AI79" i="6"/>
  <c r="AJ79" i="6" s="1"/>
  <c r="AI75" i="6"/>
  <c r="AJ75" i="6" s="1"/>
  <c r="AI71" i="6"/>
  <c r="AJ71" i="6" s="1"/>
  <c r="AI67" i="6"/>
  <c r="AJ67" i="6" s="1"/>
  <c r="AI63" i="6"/>
  <c r="AJ63" i="6" s="1"/>
  <c r="AI59" i="6"/>
  <c r="AJ59" i="6" s="1"/>
  <c r="AI55" i="6"/>
  <c r="AJ55" i="6" s="1"/>
  <c r="AI51" i="6"/>
  <c r="AJ51" i="6" s="1"/>
  <c r="AI47" i="6"/>
  <c r="AJ47" i="6" s="1"/>
  <c r="AI43" i="6"/>
  <c r="AJ43" i="6" s="1"/>
  <c r="AI39" i="6"/>
  <c r="AJ39" i="6" s="1"/>
  <c r="AI35" i="6"/>
  <c r="AJ35" i="6" s="1"/>
  <c r="AI128" i="6"/>
  <c r="AJ128" i="6" s="1"/>
  <c r="AI124" i="6"/>
  <c r="AJ124" i="6" s="1"/>
  <c r="AI120" i="6"/>
  <c r="AJ120" i="6" s="1"/>
  <c r="AI116" i="6"/>
  <c r="AJ116" i="6" s="1"/>
  <c r="AI112" i="6"/>
  <c r="AJ112" i="6" s="1"/>
  <c r="AI108" i="6"/>
  <c r="AJ108" i="6" s="1"/>
  <c r="AI104" i="6"/>
  <c r="AJ104" i="6" s="1"/>
  <c r="AI100" i="6"/>
  <c r="AJ100" i="6" s="1"/>
  <c r="AI96" i="6"/>
  <c r="AJ96" i="6" s="1"/>
  <c r="AI92" i="6"/>
  <c r="AJ92" i="6" s="1"/>
  <c r="AI88" i="6"/>
  <c r="AJ88" i="6" s="1"/>
  <c r="AI84" i="6"/>
  <c r="AJ84" i="6" s="1"/>
  <c r="AI80" i="6"/>
  <c r="AJ80" i="6" s="1"/>
  <c r="AI76" i="6"/>
  <c r="AJ76" i="6" s="1"/>
  <c r="AI72" i="6"/>
  <c r="AJ72" i="6" s="1"/>
  <c r="AI68" i="6"/>
  <c r="AJ68" i="6" s="1"/>
  <c r="AI64" i="6"/>
  <c r="AJ64" i="6" s="1"/>
  <c r="AI60" i="6"/>
  <c r="AJ60" i="6" s="1"/>
  <c r="AI56" i="6"/>
  <c r="AJ56" i="6" s="1"/>
  <c r="AI52" i="6"/>
  <c r="AJ52" i="6" s="1"/>
  <c r="AI48" i="6"/>
  <c r="AJ48" i="6" s="1"/>
  <c r="AI44" i="6"/>
  <c r="AJ44" i="6" s="1"/>
  <c r="AI40" i="6"/>
  <c r="AJ40" i="6" s="1"/>
  <c r="AI36" i="6"/>
  <c r="AJ36" i="6" s="1"/>
  <c r="AI32" i="6"/>
  <c r="AJ32" i="6" s="1"/>
  <c r="AI28" i="6"/>
  <c r="AJ28" i="6" s="1"/>
  <c r="AI24" i="6"/>
  <c r="AJ24" i="6" s="1"/>
  <c r="AI132" i="5"/>
  <c r="AJ132" i="5" s="1"/>
  <c r="AI124" i="5"/>
  <c r="AJ124" i="5" s="1"/>
  <c r="AI120" i="5"/>
  <c r="AJ120" i="5" s="1"/>
  <c r="AI116" i="5"/>
  <c r="AJ116" i="5" s="1"/>
  <c r="AI112" i="5"/>
  <c r="AJ112" i="5" s="1"/>
  <c r="AI108" i="5"/>
  <c r="AJ108" i="5" s="1"/>
  <c r="AI104" i="5"/>
  <c r="AJ104" i="5" s="1"/>
  <c r="AI100" i="5"/>
  <c r="AJ100" i="5" s="1"/>
  <c r="AI96" i="5"/>
  <c r="AJ96" i="5" s="1"/>
  <c r="AI92" i="5"/>
  <c r="AJ92" i="5" s="1"/>
  <c r="AI88" i="5"/>
  <c r="AJ88" i="5" s="1"/>
  <c r="AI84" i="5"/>
  <c r="AJ84" i="5" s="1"/>
  <c r="AI80" i="5"/>
  <c r="AJ80" i="5" s="1"/>
  <c r="AI76" i="5"/>
  <c r="AJ76" i="5" s="1"/>
  <c r="AI72" i="5"/>
  <c r="AJ72" i="5" s="1"/>
  <c r="AI68" i="5"/>
  <c r="AJ68" i="5" s="1"/>
  <c r="AI64" i="5"/>
  <c r="AJ64" i="5" s="1"/>
  <c r="AI60" i="5"/>
  <c r="AJ60" i="5" s="1"/>
  <c r="AI56" i="5"/>
  <c r="AJ56" i="5" s="1"/>
  <c r="AI52" i="5"/>
  <c r="AJ52" i="5" s="1"/>
  <c r="AI48" i="5"/>
  <c r="AJ48" i="5" s="1"/>
  <c r="AI44" i="5"/>
  <c r="AJ44" i="5" s="1"/>
  <c r="AI40" i="5"/>
  <c r="AJ40" i="5" s="1"/>
  <c r="AI36" i="5"/>
  <c r="AJ36" i="5" s="1"/>
  <c r="AI32" i="5"/>
  <c r="AJ32" i="5" s="1"/>
  <c r="AI28" i="5"/>
  <c r="AJ28" i="5" s="1"/>
  <c r="AI128" i="5"/>
  <c r="AJ128" i="5" s="1"/>
  <c r="AI137" i="5"/>
  <c r="AJ137" i="5" s="1"/>
  <c r="AI133" i="5"/>
  <c r="AJ133" i="5" s="1"/>
  <c r="AI129" i="5"/>
  <c r="AJ129" i="5" s="1"/>
  <c r="AI125" i="5"/>
  <c r="AJ125" i="5" s="1"/>
  <c r="AI121" i="5"/>
  <c r="AJ121" i="5" s="1"/>
  <c r="AI117" i="5"/>
  <c r="AJ117" i="5" s="1"/>
  <c r="AI113" i="5"/>
  <c r="AJ113" i="5" s="1"/>
  <c r="AI109" i="5"/>
  <c r="AJ109" i="5" s="1"/>
  <c r="AI105" i="5"/>
  <c r="AJ105" i="5" s="1"/>
  <c r="AI101" i="5"/>
  <c r="AJ101" i="5" s="1"/>
  <c r="AI97" i="5"/>
  <c r="AJ97" i="5" s="1"/>
  <c r="AI93" i="5"/>
  <c r="AJ93" i="5" s="1"/>
  <c r="AI89" i="5"/>
  <c r="AJ89" i="5" s="1"/>
  <c r="AI85" i="5"/>
  <c r="AJ85" i="5" s="1"/>
  <c r="AI81" i="5"/>
  <c r="AJ81" i="5" s="1"/>
  <c r="AI77" i="5"/>
  <c r="AJ77" i="5" s="1"/>
  <c r="AI73" i="5"/>
  <c r="AJ73" i="5" s="1"/>
  <c r="AI69" i="5"/>
  <c r="AJ69" i="5" s="1"/>
  <c r="AI65" i="5"/>
  <c r="AJ65" i="5" s="1"/>
  <c r="AI61" i="5"/>
  <c r="AJ61" i="5" s="1"/>
  <c r="AI57" i="5"/>
  <c r="AJ57" i="5" s="1"/>
  <c r="AI53" i="5"/>
  <c r="AJ53" i="5" s="1"/>
  <c r="AI49" i="5"/>
  <c r="AJ49" i="5" s="1"/>
  <c r="AI45" i="5"/>
  <c r="AJ45" i="5" s="1"/>
  <c r="AI41" i="5"/>
  <c r="AJ41" i="5" s="1"/>
  <c r="AI33" i="5"/>
  <c r="AJ33" i="5" s="1"/>
  <c r="AI29" i="5"/>
  <c r="AJ29" i="5" s="1"/>
  <c r="AI25" i="5"/>
  <c r="AJ25" i="5" s="1"/>
  <c r="AI102" i="5"/>
  <c r="AJ102" i="5" s="1"/>
  <c r="AI98" i="5"/>
  <c r="AJ98" i="5" s="1"/>
  <c r="AI94" i="5"/>
  <c r="AJ94" i="5" s="1"/>
  <c r="AI90" i="5"/>
  <c r="AJ90" i="5" s="1"/>
  <c r="AI86" i="5"/>
  <c r="AJ86" i="5" s="1"/>
  <c r="AI82" i="5"/>
  <c r="AJ82" i="5" s="1"/>
  <c r="AI78" i="5"/>
  <c r="AJ78" i="5" s="1"/>
  <c r="AI74" i="5"/>
  <c r="AJ74" i="5" s="1"/>
  <c r="AI70" i="5"/>
  <c r="AJ70" i="5" s="1"/>
  <c r="AI66" i="5"/>
  <c r="AJ66" i="5" s="1"/>
  <c r="AI62" i="5"/>
  <c r="AJ62" i="5" s="1"/>
  <c r="AI58" i="5"/>
  <c r="AJ58" i="5" s="1"/>
  <c r="AI54" i="5"/>
  <c r="AJ54" i="5" s="1"/>
  <c r="AI50" i="5"/>
  <c r="AJ50" i="5" s="1"/>
  <c r="AI46" i="5"/>
  <c r="AJ46" i="5" s="1"/>
  <c r="AI42" i="5"/>
  <c r="AJ42" i="5" s="1"/>
  <c r="AI38" i="5"/>
  <c r="AJ38" i="5" s="1"/>
  <c r="AI34" i="5"/>
  <c r="AJ34" i="5" s="1"/>
  <c r="AI30" i="5"/>
  <c r="AJ30" i="5" s="1"/>
  <c r="AI135" i="5"/>
  <c r="AJ135" i="5" s="1"/>
  <c r="AI123" i="5"/>
  <c r="AJ123" i="5" s="1"/>
  <c r="AI111" i="5"/>
  <c r="AJ111" i="5" s="1"/>
  <c r="AI99" i="5"/>
  <c r="AJ99" i="5" s="1"/>
  <c r="AI83" i="5"/>
  <c r="AJ83" i="5" s="1"/>
  <c r="AI71" i="5"/>
  <c r="AJ71" i="5" s="1"/>
  <c r="AI59" i="5"/>
  <c r="AJ59" i="5" s="1"/>
  <c r="AI47" i="5"/>
  <c r="AJ47" i="5" s="1"/>
  <c r="M26" i="4"/>
  <c r="M22" i="4"/>
  <c r="AI154" i="4"/>
  <c r="AJ154" i="4" s="1"/>
  <c r="AI150" i="4"/>
  <c r="AJ150" i="4" s="1"/>
  <c r="AI146" i="4"/>
  <c r="AJ146" i="4" s="1"/>
  <c r="AI142" i="4"/>
  <c r="AJ142" i="4" s="1"/>
  <c r="AI138" i="4"/>
  <c r="AJ138" i="4" s="1"/>
  <c r="AI134" i="4"/>
  <c r="AJ134" i="4" s="1"/>
  <c r="AI130" i="4"/>
  <c r="AJ130" i="4" s="1"/>
  <c r="AI126" i="4"/>
  <c r="AJ126" i="4" s="1"/>
  <c r="AI122" i="4"/>
  <c r="AJ122" i="4" s="1"/>
  <c r="AI118" i="4"/>
  <c r="AJ118" i="4" s="1"/>
  <c r="AI110" i="4"/>
  <c r="AJ110" i="4" s="1"/>
  <c r="AI106" i="4"/>
  <c r="AJ106" i="4" s="1"/>
  <c r="AI102" i="4"/>
  <c r="AJ102" i="4" s="1"/>
  <c r="AI46" i="4"/>
  <c r="AJ46" i="4" s="1"/>
  <c r="AI42" i="4"/>
  <c r="AJ42" i="4" s="1"/>
  <c r="AI38" i="4"/>
  <c r="AJ38" i="4" s="1"/>
  <c r="AI34" i="4"/>
  <c r="AJ34" i="4" s="1"/>
  <c r="AI30" i="4"/>
  <c r="AJ30" i="4" s="1"/>
  <c r="AI22" i="4"/>
  <c r="AJ22" i="4" s="1"/>
  <c r="AI151" i="4"/>
  <c r="AJ151" i="4" s="1"/>
  <c r="AI147" i="4"/>
  <c r="AJ147" i="4" s="1"/>
  <c r="AI143" i="4"/>
  <c r="AJ143" i="4" s="1"/>
  <c r="AI139" i="4"/>
  <c r="AJ139" i="4" s="1"/>
  <c r="AI135" i="4"/>
  <c r="AJ135" i="4" s="1"/>
  <c r="AI131" i="4"/>
  <c r="AJ131" i="4" s="1"/>
  <c r="AI127" i="4"/>
  <c r="AJ127" i="4" s="1"/>
  <c r="AI123" i="4"/>
  <c r="AJ123" i="4" s="1"/>
  <c r="AI119" i="4"/>
  <c r="AJ119" i="4" s="1"/>
  <c r="AI107" i="4"/>
  <c r="AJ107" i="4" s="1"/>
  <c r="AI95" i="4"/>
  <c r="AJ95" i="4" s="1"/>
  <c r="AI91" i="4"/>
  <c r="AJ91" i="4" s="1"/>
  <c r="AI87" i="4"/>
  <c r="AJ87" i="4" s="1"/>
  <c r="AI83" i="4"/>
  <c r="AJ83" i="4" s="1"/>
  <c r="AI79" i="4"/>
  <c r="AJ79" i="4" s="1"/>
  <c r="AI75" i="4"/>
  <c r="AJ75" i="4" s="1"/>
  <c r="AI71" i="4"/>
  <c r="AJ71" i="4" s="1"/>
  <c r="AI67" i="4"/>
  <c r="AJ67" i="4" s="1"/>
  <c r="AI63" i="4"/>
  <c r="AJ63" i="4" s="1"/>
  <c r="AI59" i="4"/>
  <c r="AJ59" i="4" s="1"/>
  <c r="AI55" i="4"/>
  <c r="AJ55" i="4" s="1"/>
  <c r="AI51" i="4"/>
  <c r="AJ51" i="4" s="1"/>
  <c r="AI47" i="4"/>
  <c r="AJ47" i="4" s="1"/>
  <c r="AI43" i="4"/>
  <c r="AJ43" i="4" s="1"/>
  <c r="AI39" i="4"/>
  <c r="AJ39" i="4" s="1"/>
  <c r="AI35" i="4"/>
  <c r="AJ35" i="4" s="1"/>
  <c r="AI31" i="4"/>
  <c r="AJ31" i="4" s="1"/>
  <c r="AI27" i="4"/>
  <c r="AJ27" i="4" s="1"/>
  <c r="AI23" i="4"/>
  <c r="AJ23" i="4" s="1"/>
  <c r="M28" i="4"/>
  <c r="M24" i="4"/>
  <c r="AI156" i="4"/>
  <c r="AJ156" i="4" s="1"/>
  <c r="AI152" i="4"/>
  <c r="AJ152" i="4" s="1"/>
  <c r="AI148" i="4"/>
  <c r="AJ148" i="4" s="1"/>
  <c r="AI144" i="4"/>
  <c r="AJ144" i="4" s="1"/>
  <c r="AI140" i="4"/>
  <c r="AJ140" i="4" s="1"/>
  <c r="AI136" i="4"/>
  <c r="AJ136" i="4" s="1"/>
  <c r="AI124" i="4"/>
  <c r="AJ124" i="4" s="1"/>
  <c r="AI120" i="4"/>
  <c r="AJ120" i="4" s="1"/>
  <c r="AI116" i="4"/>
  <c r="AJ116" i="4" s="1"/>
  <c r="AI112" i="4"/>
  <c r="AJ112" i="4" s="1"/>
  <c r="AI108" i="4"/>
  <c r="AJ108" i="4" s="1"/>
  <c r="AI100" i="4"/>
  <c r="AJ100" i="4" s="1"/>
  <c r="AI96" i="4"/>
  <c r="AJ96" i="4" s="1"/>
  <c r="AI92" i="4"/>
  <c r="AJ92" i="4" s="1"/>
  <c r="AI88" i="4"/>
  <c r="AJ88" i="4" s="1"/>
  <c r="AI84" i="4"/>
  <c r="AJ84" i="4" s="1"/>
  <c r="AI80" i="4"/>
  <c r="AJ80" i="4" s="1"/>
  <c r="AI76" i="4"/>
  <c r="AJ76" i="4" s="1"/>
  <c r="AI72" i="4"/>
  <c r="AJ72" i="4" s="1"/>
  <c r="AI68" i="4"/>
  <c r="AJ68" i="4" s="1"/>
  <c r="AI64" i="4"/>
  <c r="AJ64" i="4" s="1"/>
  <c r="AI60" i="4"/>
  <c r="AJ60" i="4" s="1"/>
  <c r="AI56" i="4"/>
  <c r="AJ56" i="4" s="1"/>
  <c r="AI52" i="4"/>
  <c r="AJ52" i="4" s="1"/>
  <c r="AI48" i="4"/>
  <c r="AJ48" i="4" s="1"/>
  <c r="AI44" i="4"/>
  <c r="AJ44" i="4" s="1"/>
  <c r="AI40" i="4"/>
  <c r="AJ40" i="4" s="1"/>
  <c r="AI36" i="4"/>
  <c r="AJ36" i="4" s="1"/>
  <c r="AI28" i="4"/>
  <c r="AJ28" i="4" s="1"/>
  <c r="AI24" i="4"/>
  <c r="AJ24" i="4" s="1"/>
  <c r="M29" i="2"/>
  <c r="M27" i="2"/>
  <c r="M25" i="2"/>
  <c r="M23" i="2"/>
  <c r="M21" i="2"/>
  <c r="AI118" i="2"/>
  <c r="AJ118" i="2" s="1"/>
  <c r="AI114" i="2"/>
  <c r="AJ114" i="2" s="1"/>
  <c r="AI110" i="2"/>
  <c r="AJ110" i="2" s="1"/>
  <c r="AI106" i="2"/>
  <c r="AJ106" i="2" s="1"/>
  <c r="AI102" i="2"/>
  <c r="AJ102" i="2" s="1"/>
  <c r="AI98" i="2"/>
  <c r="AJ98" i="2" s="1"/>
  <c r="AI94" i="2"/>
  <c r="AJ94" i="2" s="1"/>
  <c r="AI90" i="2"/>
  <c r="AJ90" i="2" s="1"/>
  <c r="AI86" i="2"/>
  <c r="AJ86" i="2" s="1"/>
  <c r="AI82" i="2"/>
  <c r="AJ82" i="2" s="1"/>
  <c r="AI78" i="2"/>
  <c r="AJ78" i="2" s="1"/>
  <c r="AI74" i="2"/>
  <c r="AJ74" i="2" s="1"/>
  <c r="AI70" i="2"/>
  <c r="AJ70" i="2" s="1"/>
  <c r="AI66" i="2"/>
  <c r="AJ66" i="2" s="1"/>
  <c r="AI62" i="2"/>
  <c r="AJ62" i="2" s="1"/>
  <c r="AI58" i="2"/>
  <c r="AJ58" i="2" s="1"/>
  <c r="AI54" i="2"/>
  <c r="AJ54" i="2" s="1"/>
  <c r="AI50" i="2"/>
  <c r="AJ50" i="2" s="1"/>
  <c r="AI46" i="2"/>
  <c r="AJ46" i="2" s="1"/>
  <c r="AI42" i="2"/>
  <c r="AJ42" i="2" s="1"/>
  <c r="AI38" i="2"/>
  <c r="AJ38" i="2" s="1"/>
  <c r="AI34" i="2"/>
  <c r="AJ34" i="2" s="1"/>
  <c r="AI30" i="2"/>
  <c r="AJ30" i="2" s="1"/>
  <c r="AI26" i="2"/>
  <c r="AJ26" i="2" s="1"/>
  <c r="AI22" i="2"/>
  <c r="AJ22" i="2" s="1"/>
  <c r="AI115" i="2"/>
  <c r="AJ115" i="2" s="1"/>
  <c r="AI111" i="2"/>
  <c r="AJ111" i="2" s="1"/>
  <c r="AI107" i="2"/>
  <c r="AJ107" i="2" s="1"/>
  <c r="AI103" i="2"/>
  <c r="AJ103" i="2" s="1"/>
  <c r="AI99" i="2"/>
  <c r="AJ99" i="2" s="1"/>
  <c r="AI95" i="2"/>
  <c r="AJ95" i="2" s="1"/>
  <c r="AI91" i="2"/>
  <c r="AJ91" i="2" s="1"/>
  <c r="AI87" i="2"/>
  <c r="AJ87" i="2" s="1"/>
  <c r="AI83" i="2"/>
  <c r="AJ83" i="2" s="1"/>
  <c r="AI79" i="2"/>
  <c r="AJ79" i="2" s="1"/>
  <c r="AI75" i="2"/>
  <c r="AJ75" i="2" s="1"/>
  <c r="AI71" i="2"/>
  <c r="AJ71" i="2" s="1"/>
  <c r="AI67" i="2"/>
  <c r="AJ67" i="2" s="1"/>
  <c r="AI35" i="2"/>
  <c r="AJ35" i="2" s="1"/>
  <c r="M30" i="2"/>
  <c r="M28" i="2"/>
  <c r="M24" i="2"/>
  <c r="M22" i="2"/>
  <c r="AI120" i="2"/>
  <c r="AJ120" i="2" s="1"/>
  <c r="AI116" i="2"/>
  <c r="AJ116" i="2" s="1"/>
  <c r="AI112" i="2"/>
  <c r="AJ112" i="2" s="1"/>
  <c r="AI108" i="2"/>
  <c r="AJ108" i="2" s="1"/>
  <c r="AI104" i="2"/>
  <c r="AJ104" i="2" s="1"/>
  <c r="AI76" i="2"/>
  <c r="AJ76" i="2" s="1"/>
  <c r="AI72" i="2"/>
  <c r="AJ72" i="2" s="1"/>
  <c r="AI68" i="2"/>
  <c r="AJ68" i="2" s="1"/>
  <c r="AI64" i="2"/>
  <c r="AJ64" i="2" s="1"/>
  <c r="AI60" i="2"/>
  <c r="AJ60" i="2" s="1"/>
  <c r="AI56" i="2"/>
  <c r="AJ56" i="2" s="1"/>
  <c r="AI52" i="2"/>
  <c r="AJ52" i="2" s="1"/>
  <c r="AI48" i="2"/>
  <c r="AJ48" i="2" s="1"/>
  <c r="AI44" i="2"/>
  <c r="AJ44" i="2" s="1"/>
  <c r="AI40" i="2"/>
  <c r="AJ40" i="2" s="1"/>
  <c r="AI36" i="2"/>
  <c r="AJ36" i="2" s="1"/>
  <c r="AI32" i="2"/>
  <c r="AJ32" i="2" s="1"/>
  <c r="AI28" i="2"/>
  <c r="AJ28" i="2" s="1"/>
  <c r="AI24" i="2"/>
  <c r="AJ24" i="2" s="1"/>
  <c r="AI138" i="9"/>
  <c r="AJ138" i="9" s="1"/>
  <c r="AI134" i="9"/>
  <c r="AJ134" i="9" s="1"/>
  <c r="AI130" i="9"/>
  <c r="AJ130" i="9" s="1"/>
  <c r="AI126" i="9"/>
  <c r="AJ126" i="9" s="1"/>
  <c r="AI122" i="9"/>
  <c r="AJ122" i="9" s="1"/>
  <c r="AI118" i="9"/>
  <c r="AJ118" i="9" s="1"/>
  <c r="AI114" i="9"/>
  <c r="AJ114" i="9" s="1"/>
  <c r="AI110" i="9"/>
  <c r="AJ110" i="9" s="1"/>
  <c r="AI106" i="9"/>
  <c r="AJ106" i="9" s="1"/>
  <c r="AI102" i="9"/>
  <c r="AJ102" i="9" s="1"/>
  <c r="AI98" i="9"/>
  <c r="AJ98" i="9" s="1"/>
  <c r="AI94" i="9"/>
  <c r="AJ94" i="9" s="1"/>
  <c r="AI90" i="9"/>
  <c r="AJ90" i="9" s="1"/>
  <c r="AI86" i="9"/>
  <c r="AJ86" i="9" s="1"/>
  <c r="AI82" i="9"/>
  <c r="AJ82" i="9" s="1"/>
  <c r="AI78" i="9"/>
  <c r="AJ78" i="9" s="1"/>
  <c r="AI74" i="9"/>
  <c r="AJ74" i="9" s="1"/>
  <c r="AI70" i="9"/>
  <c r="AJ70" i="9" s="1"/>
  <c r="AI66" i="9"/>
  <c r="AJ66" i="9" s="1"/>
  <c r="AI62" i="9"/>
  <c r="AJ62" i="9" s="1"/>
  <c r="AI54" i="9"/>
  <c r="AJ54" i="9" s="1"/>
  <c r="AI50" i="9"/>
  <c r="AJ50" i="9" s="1"/>
  <c r="AI46" i="9"/>
  <c r="AJ46" i="9" s="1"/>
  <c r="AI42" i="9"/>
  <c r="AJ42" i="9" s="1"/>
  <c r="AI38" i="9"/>
  <c r="AJ38" i="9" s="1"/>
  <c r="AI34" i="9"/>
  <c r="AJ34" i="9" s="1"/>
  <c r="AI30" i="9"/>
  <c r="AJ30" i="9" s="1"/>
  <c r="AI26" i="9"/>
  <c r="AJ26" i="9" s="1"/>
  <c r="AI22" i="9"/>
  <c r="AJ22" i="9" s="1"/>
  <c r="M89" i="9"/>
  <c r="M85" i="9"/>
  <c r="M81" i="9"/>
  <c r="M77" i="9"/>
  <c r="M73" i="9"/>
  <c r="M69" i="9"/>
  <c r="M65" i="9"/>
  <c r="M61" i="9"/>
  <c r="M57" i="9"/>
  <c r="M53" i="9"/>
  <c r="M49" i="9"/>
  <c r="M45" i="9"/>
  <c r="M41" i="9"/>
  <c r="M37" i="9"/>
  <c r="M33" i="9"/>
  <c r="M29" i="9"/>
  <c r="M25" i="9"/>
  <c r="M21" i="9"/>
  <c r="AI139" i="9"/>
  <c r="AJ139" i="9" s="1"/>
  <c r="AI135" i="9"/>
  <c r="AJ135" i="9" s="1"/>
  <c r="AI131" i="9"/>
  <c r="AJ131" i="9" s="1"/>
  <c r="AI127" i="9"/>
  <c r="AJ127" i="9" s="1"/>
  <c r="AI123" i="9"/>
  <c r="AJ123" i="9" s="1"/>
  <c r="AI119" i="9"/>
  <c r="AJ119" i="9" s="1"/>
  <c r="AI115" i="9"/>
  <c r="AJ115" i="9" s="1"/>
  <c r="AI111" i="9"/>
  <c r="AJ111" i="9" s="1"/>
  <c r="AI107" i="9"/>
  <c r="AJ107" i="9" s="1"/>
  <c r="AI103" i="9"/>
  <c r="AJ103" i="9" s="1"/>
  <c r="AI99" i="9"/>
  <c r="AJ99" i="9" s="1"/>
  <c r="AI95" i="9"/>
  <c r="AJ95" i="9" s="1"/>
  <c r="AI91" i="9"/>
  <c r="AJ91" i="9" s="1"/>
  <c r="AI87" i="9"/>
  <c r="AJ87" i="9" s="1"/>
  <c r="AI83" i="9"/>
  <c r="AJ83" i="9" s="1"/>
  <c r="AI79" i="9"/>
  <c r="AJ79" i="9" s="1"/>
  <c r="AI75" i="9"/>
  <c r="AJ75" i="9" s="1"/>
  <c r="AI71" i="9"/>
  <c r="AJ71" i="9" s="1"/>
  <c r="AI59" i="9"/>
  <c r="AJ59" i="9" s="1"/>
  <c r="AI55" i="9"/>
  <c r="AJ55" i="9" s="1"/>
  <c r="AI39" i="9"/>
  <c r="AJ39" i="9" s="1"/>
  <c r="AI124" i="9"/>
  <c r="AJ124" i="9" s="1"/>
  <c r="AI120" i="9"/>
  <c r="AJ120" i="9" s="1"/>
  <c r="AI116" i="9"/>
  <c r="AJ116" i="9" s="1"/>
  <c r="AI112" i="9"/>
  <c r="AJ112" i="9" s="1"/>
  <c r="AI108" i="9"/>
  <c r="AJ108" i="9" s="1"/>
  <c r="AI104" i="9"/>
  <c r="AJ104" i="9" s="1"/>
  <c r="AI100" i="9"/>
  <c r="AJ100" i="9" s="1"/>
  <c r="AI96" i="9"/>
  <c r="AJ96" i="9" s="1"/>
  <c r="AI92" i="9"/>
  <c r="AJ92" i="9" s="1"/>
  <c r="AI88" i="9"/>
  <c r="AJ88" i="9" s="1"/>
  <c r="AI84" i="9"/>
  <c r="AJ84" i="9" s="1"/>
  <c r="AI80" i="9"/>
  <c r="AJ80" i="9" s="1"/>
  <c r="AI68" i="9"/>
  <c r="AJ68" i="9" s="1"/>
  <c r="AI52" i="9"/>
  <c r="AJ52" i="9" s="1"/>
  <c r="AI48" i="9"/>
  <c r="AJ48" i="9" s="1"/>
  <c r="AI40" i="9"/>
  <c r="AJ40" i="9" s="1"/>
  <c r="AI36" i="9"/>
  <c r="AJ36" i="9" s="1"/>
  <c r="AI32" i="9"/>
  <c r="AJ32" i="9" s="1"/>
  <c r="AI28" i="9"/>
  <c r="AJ28" i="9" s="1"/>
  <c r="AI24" i="9"/>
  <c r="AJ24" i="9" s="1"/>
  <c r="M91" i="9"/>
  <c r="M87" i="9"/>
  <c r="M83" i="9"/>
  <c r="M79" i="9"/>
  <c r="M75" i="9"/>
  <c r="M71" i="9"/>
  <c r="M67" i="9"/>
  <c r="M63" i="9"/>
  <c r="M59" i="9"/>
  <c r="M55" i="9"/>
  <c r="M51" i="9"/>
  <c r="M47" i="9"/>
  <c r="M43" i="9"/>
  <c r="M39" i="9"/>
  <c r="M35" i="9"/>
  <c r="M31" i="9"/>
  <c r="M27" i="9"/>
  <c r="M23" i="9"/>
  <c r="AI133" i="9"/>
  <c r="AJ133" i="9" s="1"/>
  <c r="AI117" i="9"/>
  <c r="AJ117" i="9" s="1"/>
  <c r="AI101" i="9"/>
  <c r="AJ101" i="9" s="1"/>
  <c r="AI85" i="9"/>
  <c r="AJ85" i="9" s="1"/>
  <c r="F16" i="9"/>
  <c r="D8" i="9"/>
  <c r="D9" i="9"/>
  <c r="E8" i="9"/>
  <c r="F8" i="9" s="1"/>
  <c r="AB19" i="9"/>
  <c r="M20" i="9" s="1"/>
  <c r="D15" i="9"/>
  <c r="F15" i="9" s="1"/>
  <c r="D10" i="9"/>
  <c r="D11" i="9"/>
  <c r="D12" i="9"/>
  <c r="D13" i="9"/>
  <c r="D14" i="9"/>
  <c r="G15" i="9"/>
  <c r="E9" i="9"/>
  <c r="F9" i="9" s="1"/>
  <c r="E10" i="9"/>
  <c r="E11" i="9"/>
  <c r="E12" i="9"/>
  <c r="E13" i="9"/>
  <c r="E14" i="9"/>
  <c r="G12" i="9"/>
  <c r="J15" i="9"/>
  <c r="AJ15" i="9" s="1"/>
  <c r="AJ8" i="9"/>
  <c r="C16" i="9"/>
  <c r="J10" i="9"/>
  <c r="AJ10" i="9" s="1"/>
  <c r="J11" i="9"/>
  <c r="AJ11" i="9" s="1"/>
  <c r="J12" i="9"/>
  <c r="AJ12" i="9" s="1"/>
  <c r="E16" i="8"/>
  <c r="D16" i="8"/>
  <c r="C15" i="8"/>
  <c r="J15" i="8" s="1"/>
  <c r="C14" i="8"/>
  <c r="J14" i="8" s="1"/>
  <c r="C13" i="8"/>
  <c r="J13" i="8" s="1"/>
  <c r="C12" i="8"/>
  <c r="J12" i="8" s="1"/>
  <c r="C11" i="8"/>
  <c r="J11" i="8" s="1"/>
  <c r="C10" i="8"/>
  <c r="J10" i="8" s="1"/>
  <c r="C9" i="8"/>
  <c r="J9" i="8" s="1"/>
  <c r="C8" i="8"/>
  <c r="E16" i="7"/>
  <c r="D16" i="7"/>
  <c r="C15" i="7"/>
  <c r="J15" i="7" s="1"/>
  <c r="C14" i="7"/>
  <c r="C13" i="7"/>
  <c r="J13" i="7" s="1"/>
  <c r="C12" i="7"/>
  <c r="C11" i="7"/>
  <c r="J11" i="7" s="1"/>
  <c r="C10" i="7"/>
  <c r="C9" i="7"/>
  <c r="J9" i="7" s="1"/>
  <c r="C8" i="7"/>
  <c r="E16" i="6"/>
  <c r="D16" i="6"/>
  <c r="C15" i="6"/>
  <c r="J15" i="6" s="1"/>
  <c r="C14" i="6"/>
  <c r="J14" i="6" s="1"/>
  <c r="C13" i="6"/>
  <c r="J13" i="6" s="1"/>
  <c r="C12" i="6"/>
  <c r="J12" i="6" s="1"/>
  <c r="C11" i="6"/>
  <c r="J11" i="6" s="1"/>
  <c r="C10" i="6"/>
  <c r="J10" i="6" s="1"/>
  <c r="C9" i="6"/>
  <c r="J9" i="6" s="1"/>
  <c r="C8" i="6"/>
  <c r="J8" i="6" s="1"/>
  <c r="E16" i="5"/>
  <c r="D16" i="5"/>
  <c r="C15" i="5"/>
  <c r="J15" i="5" s="1"/>
  <c r="C14" i="5"/>
  <c r="J14" i="5" s="1"/>
  <c r="C13" i="5"/>
  <c r="J13" i="5" s="1"/>
  <c r="C12" i="5"/>
  <c r="J12" i="5" s="1"/>
  <c r="C11" i="5"/>
  <c r="J11" i="5" s="1"/>
  <c r="C10" i="5"/>
  <c r="J10" i="5" s="1"/>
  <c r="C9" i="5"/>
  <c r="J9" i="5" s="1"/>
  <c r="C8" i="5"/>
  <c r="J8" i="5" s="1"/>
  <c r="E16" i="4"/>
  <c r="D16" i="4"/>
  <c r="C15" i="4"/>
  <c r="J15" i="4" s="1"/>
  <c r="C14" i="4"/>
  <c r="J14" i="4" s="1"/>
  <c r="C13" i="4"/>
  <c r="J13" i="4" s="1"/>
  <c r="C12" i="4"/>
  <c r="J12" i="4" s="1"/>
  <c r="C11" i="4"/>
  <c r="J11" i="4" s="1"/>
  <c r="C10" i="4"/>
  <c r="J10" i="4" s="1"/>
  <c r="C9" i="4"/>
  <c r="J9" i="4" s="1"/>
  <c r="C8" i="4"/>
  <c r="J8" i="4" s="1"/>
  <c r="C15" i="2"/>
  <c r="E16" i="2"/>
  <c r="D16" i="2"/>
  <c r="C14" i="2"/>
  <c r="C13" i="2"/>
  <c r="J13" i="2" s="1"/>
  <c r="C12" i="2"/>
  <c r="C11" i="2"/>
  <c r="J11" i="2" s="1"/>
  <c r="C10" i="2"/>
  <c r="J10" i="2" s="1"/>
  <c r="C9" i="2"/>
  <c r="J9" i="2" s="1"/>
  <c r="C8" i="2"/>
  <c r="J14" i="2"/>
  <c r="J12" i="2"/>
  <c r="J8" i="2"/>
  <c r="L20" i="8"/>
  <c r="L20" i="7"/>
  <c r="AH19" i="6"/>
  <c r="AG19" i="6"/>
  <c r="AE19" i="6"/>
  <c r="AD19" i="6"/>
  <c r="AC19" i="6"/>
  <c r="AB19" i="6"/>
  <c r="AA19" i="6"/>
  <c r="Z19" i="6"/>
  <c r="L19" i="6"/>
  <c r="AF19" i="6" s="1"/>
  <c r="L20" i="6"/>
  <c r="Z20" i="5"/>
  <c r="AA20" i="5"/>
  <c r="AB20" i="5"/>
  <c r="AC20" i="5"/>
  <c r="AD20" i="5"/>
  <c r="AF20" i="5"/>
  <c r="AG20" i="5"/>
  <c r="AH20" i="5"/>
  <c r="Z21" i="5"/>
  <c r="AA21" i="5"/>
  <c r="AB21" i="5"/>
  <c r="AC21" i="5"/>
  <c r="AD21" i="5"/>
  <c r="AE21" i="5"/>
  <c r="M136" i="5" s="1"/>
  <c r="AF21" i="5"/>
  <c r="AG21" i="5"/>
  <c r="AH21" i="5"/>
  <c r="AI21" i="5"/>
  <c r="AJ21" i="5" s="1"/>
  <c r="L20" i="5"/>
  <c r="AE20" i="5" s="1"/>
  <c r="L19" i="8"/>
  <c r="AH19" i="8" s="1"/>
  <c r="L19" i="7"/>
  <c r="AG19" i="8"/>
  <c r="AF19" i="8"/>
  <c r="AE19" i="8"/>
  <c r="AD19" i="8"/>
  <c r="AC19" i="8"/>
  <c r="AB19" i="8"/>
  <c r="AA19" i="8"/>
  <c r="Z19" i="8"/>
  <c r="D15" i="8" s="1"/>
  <c r="AH19" i="7"/>
  <c r="AF19" i="7"/>
  <c r="AE19" i="7"/>
  <c r="AD19" i="7"/>
  <c r="AC19" i="7"/>
  <c r="AB19" i="7"/>
  <c r="AA19" i="7"/>
  <c r="Z19" i="7"/>
  <c r="E15" i="7" s="1"/>
  <c r="AH19" i="5"/>
  <c r="AG19" i="5"/>
  <c r="AF19" i="5"/>
  <c r="AD19" i="5"/>
  <c r="AC19" i="5"/>
  <c r="AB19" i="5"/>
  <c r="AA19" i="5"/>
  <c r="Z19" i="5"/>
  <c r="L19" i="5"/>
  <c r="AE19" i="5" s="1"/>
  <c r="L20" i="4"/>
  <c r="AH19" i="4"/>
  <c r="AG19" i="4"/>
  <c r="AF19" i="4"/>
  <c r="AE19" i="4"/>
  <c r="AC19" i="4"/>
  <c r="AB19" i="4"/>
  <c r="AA19" i="4"/>
  <c r="Z19" i="4"/>
  <c r="D15" i="4" s="1"/>
  <c r="L19" i="4"/>
  <c r="AD19" i="4" s="1"/>
  <c r="L20" i="2"/>
  <c r="L19" i="2"/>
  <c r="AC19" i="2" s="1"/>
  <c r="AH19" i="2"/>
  <c r="AG19" i="2"/>
  <c r="AF19" i="2"/>
  <c r="AE19" i="2"/>
  <c r="AD19" i="2"/>
  <c r="AB19" i="2"/>
  <c r="AA19" i="2"/>
  <c r="Z19" i="2"/>
  <c r="E13" i="2" s="1"/>
  <c r="M105" i="6" l="1"/>
  <c r="M46" i="6"/>
  <c r="M78" i="6"/>
  <c r="M86" i="6"/>
  <c r="M92" i="6"/>
  <c r="M100" i="6"/>
  <c r="M106" i="6"/>
  <c r="M112" i="6"/>
  <c r="M118" i="6"/>
  <c r="M128" i="6"/>
  <c r="M21" i="6"/>
  <c r="M23" i="6"/>
  <c r="M25" i="6"/>
  <c r="M27" i="6"/>
  <c r="M29" i="6"/>
  <c r="M31" i="6"/>
  <c r="M33" i="6"/>
  <c r="M35" i="6"/>
  <c r="M37" i="6"/>
  <c r="M39" i="6"/>
  <c r="M41" i="6"/>
  <c r="M43" i="6"/>
  <c r="M45" i="6"/>
  <c r="M47" i="6"/>
  <c r="M49" i="6"/>
  <c r="M51" i="6"/>
  <c r="M53" i="6"/>
  <c r="M55" i="6"/>
  <c r="M57" i="6"/>
  <c r="M59" i="6"/>
  <c r="M61" i="6"/>
  <c r="M63" i="6"/>
  <c r="M65" i="6"/>
  <c r="M67" i="6"/>
  <c r="M69" i="6"/>
  <c r="M71" i="6"/>
  <c r="M73" i="6"/>
  <c r="M75" i="6"/>
  <c r="M77" i="6"/>
  <c r="M79" i="6"/>
  <c r="M81" i="6"/>
  <c r="M83" i="6"/>
  <c r="M85" i="6"/>
  <c r="M87" i="6"/>
  <c r="M89" i="6"/>
  <c r="M91" i="6"/>
  <c r="M93" i="6"/>
  <c r="M95" i="6"/>
  <c r="M97" i="6"/>
  <c r="M99" i="6"/>
  <c r="M101" i="6"/>
  <c r="M103" i="6"/>
  <c r="M107" i="6"/>
  <c r="M109" i="6"/>
  <c r="M111" i="6"/>
  <c r="M113" i="6"/>
  <c r="M115" i="6"/>
  <c r="M117" i="6"/>
  <c r="M119" i="6"/>
  <c r="M121" i="6"/>
  <c r="M123" i="6"/>
  <c r="M125" i="6"/>
  <c r="M127" i="6"/>
  <c r="M48" i="6"/>
  <c r="M68" i="6"/>
  <c r="M74" i="6"/>
  <c r="M82" i="6"/>
  <c r="M94" i="6"/>
  <c r="M102" i="6"/>
  <c r="M114" i="6"/>
  <c r="M122" i="6"/>
  <c r="M22" i="6"/>
  <c r="M24" i="6"/>
  <c r="M26" i="6"/>
  <c r="M28" i="6"/>
  <c r="M30" i="6"/>
  <c r="M32" i="6"/>
  <c r="M34" i="6"/>
  <c r="M36" i="6"/>
  <c r="M38" i="6"/>
  <c r="M40" i="6"/>
  <c r="M42" i="6"/>
  <c r="M44" i="6"/>
  <c r="M50" i="6"/>
  <c r="M52" i="6"/>
  <c r="M54" i="6"/>
  <c r="M56" i="6"/>
  <c r="M58" i="6"/>
  <c r="M60" i="6"/>
  <c r="M62" i="6"/>
  <c r="M64" i="6"/>
  <c r="M66" i="6"/>
  <c r="M72" i="6"/>
  <c r="M76" i="6"/>
  <c r="M84" i="6"/>
  <c r="M96" i="6"/>
  <c r="M104" i="6"/>
  <c r="M116" i="6"/>
  <c r="M124" i="6"/>
  <c r="M70" i="6"/>
  <c r="M80" i="6"/>
  <c r="M88" i="6"/>
  <c r="M90" i="6"/>
  <c r="M98" i="6"/>
  <c r="M108" i="6"/>
  <c r="M110" i="6"/>
  <c r="M120" i="6"/>
  <c r="M126" i="6"/>
  <c r="M29" i="5"/>
  <c r="M33" i="5"/>
  <c r="M49" i="5"/>
  <c r="M65" i="5"/>
  <c r="M81" i="5"/>
  <c r="M97" i="5"/>
  <c r="M113" i="5"/>
  <c r="M129" i="5"/>
  <c r="M26" i="5"/>
  <c r="M42" i="5"/>
  <c r="M58" i="5"/>
  <c r="M74" i="5"/>
  <c r="M90" i="5"/>
  <c r="M106" i="5"/>
  <c r="M122" i="5"/>
  <c r="M138" i="5"/>
  <c r="M35" i="5"/>
  <c r="M51" i="5"/>
  <c r="M67" i="5"/>
  <c r="M83" i="5"/>
  <c r="M99" i="5"/>
  <c r="M115" i="5"/>
  <c r="M131" i="5"/>
  <c r="M28" i="5"/>
  <c r="M44" i="5"/>
  <c r="M60" i="5"/>
  <c r="M76" i="5"/>
  <c r="M92" i="5"/>
  <c r="M108" i="5"/>
  <c r="M124" i="5"/>
  <c r="M21" i="5"/>
  <c r="M37" i="5"/>
  <c r="M53" i="5"/>
  <c r="M69" i="5"/>
  <c r="M85" i="5"/>
  <c r="M101" i="5"/>
  <c r="M117" i="5"/>
  <c r="M133" i="5"/>
  <c r="M30" i="5"/>
  <c r="M46" i="5"/>
  <c r="M62" i="5"/>
  <c r="M78" i="5"/>
  <c r="M94" i="5"/>
  <c r="M110" i="5"/>
  <c r="M126" i="5"/>
  <c r="M23" i="5"/>
  <c r="M39" i="5"/>
  <c r="M55" i="5"/>
  <c r="M71" i="5"/>
  <c r="M87" i="5"/>
  <c r="M103" i="5"/>
  <c r="M119" i="5"/>
  <c r="M135" i="5"/>
  <c r="M32" i="5"/>
  <c r="M48" i="5"/>
  <c r="M64" i="5"/>
  <c r="M80" i="5"/>
  <c r="M96" i="5"/>
  <c r="M112" i="5"/>
  <c r="M128" i="5"/>
  <c r="M25" i="5"/>
  <c r="M41" i="5"/>
  <c r="M57" i="5"/>
  <c r="M73" i="5"/>
  <c r="M89" i="5"/>
  <c r="M105" i="5"/>
  <c r="M121" i="5"/>
  <c r="M137" i="5"/>
  <c r="M34" i="5"/>
  <c r="M50" i="5"/>
  <c r="M66" i="5"/>
  <c r="M82" i="5"/>
  <c r="M98" i="5"/>
  <c r="M114" i="5"/>
  <c r="M130" i="5"/>
  <c r="M27" i="5"/>
  <c r="M43" i="5"/>
  <c r="M59" i="5"/>
  <c r="M75" i="5"/>
  <c r="M91" i="5"/>
  <c r="M107" i="5"/>
  <c r="M123" i="5"/>
  <c r="M139" i="5"/>
  <c r="M36" i="5"/>
  <c r="M52" i="5"/>
  <c r="M68" i="5"/>
  <c r="M84" i="5"/>
  <c r="M100" i="5"/>
  <c r="M116" i="5"/>
  <c r="M132" i="5"/>
  <c r="M45" i="5"/>
  <c r="M61" i="5"/>
  <c r="M77" i="5"/>
  <c r="M93" i="5"/>
  <c r="M109" i="5"/>
  <c r="M125" i="5"/>
  <c r="M22" i="5"/>
  <c r="M38" i="5"/>
  <c r="M54" i="5"/>
  <c r="M70" i="5"/>
  <c r="M86" i="5"/>
  <c r="M102" i="5"/>
  <c r="M118" i="5"/>
  <c r="M134" i="5"/>
  <c r="M31" i="5"/>
  <c r="M47" i="5"/>
  <c r="M63" i="5"/>
  <c r="M79" i="5"/>
  <c r="M95" i="5"/>
  <c r="M111" i="5"/>
  <c r="M127" i="5"/>
  <c r="M24" i="5"/>
  <c r="M40" i="5"/>
  <c r="M56" i="5"/>
  <c r="M72" i="5"/>
  <c r="M88" i="5"/>
  <c r="M104" i="5"/>
  <c r="M120" i="5"/>
  <c r="E9" i="5"/>
  <c r="G13" i="9"/>
  <c r="G9" i="9"/>
  <c r="G8" i="9"/>
  <c r="G10" i="9"/>
  <c r="AI19" i="9"/>
  <c r="AJ19" i="9" s="1"/>
  <c r="M19" i="9"/>
  <c r="F11" i="9"/>
  <c r="F14" i="9"/>
  <c r="G14" i="9"/>
  <c r="F10" i="9"/>
  <c r="F13" i="9"/>
  <c r="G11" i="9"/>
  <c r="F12" i="9"/>
  <c r="J16" i="9"/>
  <c r="D10" i="4"/>
  <c r="E11" i="4"/>
  <c r="E12" i="4"/>
  <c r="E13" i="4"/>
  <c r="E14" i="4"/>
  <c r="E15" i="4"/>
  <c r="G15" i="4" s="1"/>
  <c r="D9" i="4"/>
  <c r="E10" i="4"/>
  <c r="D8" i="4"/>
  <c r="E9" i="4"/>
  <c r="F16" i="4"/>
  <c r="E8" i="4"/>
  <c r="G8" i="4" s="1"/>
  <c r="D11" i="4"/>
  <c r="D12" i="4"/>
  <c r="D13" i="4"/>
  <c r="G13" i="4" s="1"/>
  <c r="D14" i="4"/>
  <c r="F16" i="2"/>
  <c r="D10" i="2"/>
  <c r="D11" i="2"/>
  <c r="G11" i="2" s="1"/>
  <c r="E12" i="2"/>
  <c r="D15" i="2"/>
  <c r="D9" i="2"/>
  <c r="E10" i="2"/>
  <c r="E11" i="2"/>
  <c r="D14" i="2"/>
  <c r="E15" i="2"/>
  <c r="D8" i="2"/>
  <c r="E9" i="2"/>
  <c r="D13" i="2"/>
  <c r="F13" i="2" s="1"/>
  <c r="E14" i="2"/>
  <c r="E8" i="2"/>
  <c r="G8" i="2" s="1"/>
  <c r="D12" i="2"/>
  <c r="C16" i="8"/>
  <c r="E8" i="8"/>
  <c r="E9" i="8"/>
  <c r="E10" i="8"/>
  <c r="E11" i="8"/>
  <c r="E12" i="8"/>
  <c r="E13" i="8"/>
  <c r="E14" i="8"/>
  <c r="E15" i="8"/>
  <c r="F15" i="8" s="1"/>
  <c r="J8" i="8"/>
  <c r="J16" i="8" s="1"/>
  <c r="F16" i="8"/>
  <c r="D8" i="8"/>
  <c r="D9" i="8"/>
  <c r="D10" i="8"/>
  <c r="D11" i="8"/>
  <c r="D12" i="8"/>
  <c r="D13" i="8"/>
  <c r="D14" i="8"/>
  <c r="C16" i="7"/>
  <c r="F16" i="7"/>
  <c r="D8" i="7"/>
  <c r="D9" i="7"/>
  <c r="D10" i="7"/>
  <c r="D11" i="7"/>
  <c r="D12" i="7"/>
  <c r="D13" i="7"/>
  <c r="D14" i="7"/>
  <c r="D15" i="7"/>
  <c r="F15" i="7" s="1"/>
  <c r="E8" i="7"/>
  <c r="G8" i="7" s="1"/>
  <c r="E9" i="7"/>
  <c r="E10" i="7"/>
  <c r="E11" i="7"/>
  <c r="E12" i="7"/>
  <c r="E13" i="7"/>
  <c r="E14" i="7"/>
  <c r="J8" i="7"/>
  <c r="J10" i="7"/>
  <c r="J12" i="7"/>
  <c r="J14" i="7"/>
  <c r="D15" i="6"/>
  <c r="D10" i="6"/>
  <c r="E11" i="6"/>
  <c r="E12" i="6"/>
  <c r="E13" i="6"/>
  <c r="E14" i="6"/>
  <c r="E15" i="6"/>
  <c r="J16" i="6"/>
  <c r="D9" i="6"/>
  <c r="E10" i="6"/>
  <c r="G10" i="6" s="1"/>
  <c r="D8" i="6"/>
  <c r="E9" i="6"/>
  <c r="F16" i="6"/>
  <c r="E8" i="6"/>
  <c r="D11" i="6"/>
  <c r="G11" i="6" s="1"/>
  <c r="D12" i="6"/>
  <c r="D13" i="6"/>
  <c r="D14" i="6"/>
  <c r="F14" i="6" s="1"/>
  <c r="F16" i="5"/>
  <c r="E8" i="5"/>
  <c r="D11" i="5"/>
  <c r="D12" i="5"/>
  <c r="D13" i="5"/>
  <c r="D14" i="5"/>
  <c r="D15" i="5"/>
  <c r="D10" i="5"/>
  <c r="E11" i="5"/>
  <c r="G11" i="5" s="1"/>
  <c r="E12" i="5"/>
  <c r="E13" i="5"/>
  <c r="E14" i="5"/>
  <c r="E15" i="5"/>
  <c r="G15" i="5" s="1"/>
  <c r="J16" i="5"/>
  <c r="D9" i="5"/>
  <c r="E10" i="5"/>
  <c r="G10" i="5" s="1"/>
  <c r="D8" i="5"/>
  <c r="C16" i="6"/>
  <c r="C16" i="5"/>
  <c r="J16" i="4"/>
  <c r="C16" i="4"/>
  <c r="J15" i="2"/>
  <c r="J16" i="2" s="1"/>
  <c r="C16" i="2"/>
  <c r="AI19" i="6"/>
  <c r="AJ19" i="6" s="1"/>
  <c r="AI20" i="5"/>
  <c r="AJ20" i="5" s="1"/>
  <c r="M19" i="6"/>
  <c r="AG19" i="7"/>
  <c r="F9" i="5" l="1"/>
  <c r="F12" i="4"/>
  <c r="F9" i="4"/>
  <c r="F12" i="2"/>
  <c r="G16" i="9"/>
  <c r="F9" i="8"/>
  <c r="F13" i="8"/>
  <c r="G9" i="7"/>
  <c r="F13" i="6"/>
  <c r="G13" i="6"/>
  <c r="F15" i="6"/>
  <c r="F8" i="5"/>
  <c r="G14" i="5"/>
  <c r="G9" i="5"/>
  <c r="G9" i="4"/>
  <c r="F14" i="4"/>
  <c r="G10" i="4"/>
  <c r="G11" i="4"/>
  <c r="G14" i="4"/>
  <c r="F15" i="4"/>
  <c r="F11" i="4"/>
  <c r="G12" i="4"/>
  <c r="F13" i="4"/>
  <c r="F8" i="4"/>
  <c r="F10" i="4"/>
  <c r="G9" i="2"/>
  <c r="G14" i="2"/>
  <c r="G10" i="2"/>
  <c r="F15" i="2"/>
  <c r="G12" i="2"/>
  <c r="F14" i="2"/>
  <c r="F9" i="2"/>
  <c r="G13" i="2"/>
  <c r="G15" i="2"/>
  <c r="F8" i="2"/>
  <c r="F11" i="2"/>
  <c r="F10" i="2"/>
  <c r="G15" i="8"/>
  <c r="F11" i="8"/>
  <c r="G8" i="8"/>
  <c r="G11" i="8"/>
  <c r="F12" i="8"/>
  <c r="F8" i="8"/>
  <c r="G10" i="8"/>
  <c r="G12" i="8"/>
  <c r="G9" i="8"/>
  <c r="G13" i="8"/>
  <c r="F14" i="8"/>
  <c r="F10" i="8"/>
  <c r="G14" i="8"/>
  <c r="J16" i="7"/>
  <c r="G13" i="7"/>
  <c r="G12" i="7"/>
  <c r="F11" i="7"/>
  <c r="G11" i="7"/>
  <c r="F14" i="7"/>
  <c r="F10" i="7"/>
  <c r="G14" i="7"/>
  <c r="F13" i="7"/>
  <c r="F9" i="7"/>
  <c r="G15" i="7"/>
  <c r="F12" i="7"/>
  <c r="F8" i="7"/>
  <c r="G10" i="7"/>
  <c r="F9" i="6"/>
  <c r="F8" i="6"/>
  <c r="G8" i="6"/>
  <c r="G9" i="6"/>
  <c r="F12" i="6"/>
  <c r="G14" i="6"/>
  <c r="F10" i="6"/>
  <c r="G15" i="6"/>
  <c r="F11" i="6"/>
  <c r="G12" i="6"/>
  <c r="G13" i="5"/>
  <c r="F12" i="5"/>
  <c r="G8" i="5"/>
  <c r="F15" i="5"/>
  <c r="F11" i="5"/>
  <c r="F10" i="5"/>
  <c r="G12" i="5"/>
  <c r="F14" i="5"/>
  <c r="F13" i="5"/>
  <c r="M20" i="4"/>
  <c r="AI19" i="7"/>
  <c r="AJ19" i="7" s="1"/>
  <c r="AI19" i="4"/>
  <c r="AJ19" i="4" s="1"/>
  <c r="M19" i="2"/>
  <c r="AI19" i="2"/>
  <c r="AJ19" i="2" s="1"/>
  <c r="M20" i="2"/>
  <c r="M20" i="7"/>
  <c r="M20" i="6"/>
  <c r="M20" i="5"/>
  <c r="AI19" i="5"/>
  <c r="AJ19" i="5" s="1"/>
  <c r="M19" i="7"/>
  <c r="M19" i="5"/>
  <c r="G16" i="4" l="1"/>
  <c r="G16" i="6"/>
  <c r="G16" i="2"/>
  <c r="G16" i="8"/>
  <c r="G16" i="7"/>
  <c r="G16" i="5"/>
  <c r="M20" i="8"/>
  <c r="M19" i="8"/>
  <c r="AI19" i="8"/>
  <c r="AJ19" i="8" s="1"/>
  <c r="M19" i="4"/>
  <c r="AI15" i="8"/>
  <c r="AJ15" i="8"/>
  <c r="AI14" i="8"/>
  <c r="AI13" i="8"/>
  <c r="AJ13" i="8"/>
  <c r="AI12" i="8"/>
  <c r="AJ12" i="8"/>
  <c r="AI11" i="8"/>
  <c r="AJ11" i="8"/>
  <c r="AI10" i="8"/>
  <c r="AJ10" i="8"/>
  <c r="AI9" i="8"/>
  <c r="AJ9" i="8"/>
  <c r="AI8" i="8"/>
  <c r="AI15" i="7"/>
  <c r="AJ15" i="7"/>
  <c r="AI14" i="7"/>
  <c r="AJ14" i="7"/>
  <c r="AI13" i="7"/>
  <c r="AJ13" i="7"/>
  <c r="AI12" i="7"/>
  <c r="AJ12" i="7"/>
  <c r="AI11" i="7"/>
  <c r="AJ11" i="7"/>
  <c r="AI10" i="7"/>
  <c r="AJ10" i="7"/>
  <c r="AI9" i="7"/>
  <c r="AJ9" i="7"/>
  <c r="AI8" i="7"/>
  <c r="AI15" i="6"/>
  <c r="AJ15" i="6"/>
  <c r="AI14" i="6"/>
  <c r="AJ14" i="6"/>
  <c r="AI13" i="6"/>
  <c r="AJ13" i="6"/>
  <c r="AI12" i="6"/>
  <c r="AJ12" i="6"/>
  <c r="AI11" i="6"/>
  <c r="AJ11" i="6"/>
  <c r="AI10" i="6"/>
  <c r="AJ10" i="6"/>
  <c r="AI9" i="6"/>
  <c r="AJ9" i="6"/>
  <c r="AI8" i="6"/>
  <c r="AI15" i="5"/>
  <c r="AJ15" i="5"/>
  <c r="AI14" i="5"/>
  <c r="AJ14" i="5"/>
  <c r="AI13" i="5"/>
  <c r="AJ13" i="5"/>
  <c r="AI12" i="5"/>
  <c r="AJ12" i="5"/>
  <c r="AI11" i="5"/>
  <c r="AJ11" i="5"/>
  <c r="AI10" i="5"/>
  <c r="AJ10" i="5"/>
  <c r="AI9" i="5"/>
  <c r="AJ9" i="5"/>
  <c r="AI8" i="5"/>
  <c r="AI15" i="4"/>
  <c r="AJ15" i="4"/>
  <c r="AI14" i="4"/>
  <c r="AJ14" i="4"/>
  <c r="AI13" i="4"/>
  <c r="AJ13" i="4"/>
  <c r="AI12" i="4"/>
  <c r="AJ12" i="4"/>
  <c r="AI11" i="4"/>
  <c r="AJ11" i="4"/>
  <c r="AI10" i="4"/>
  <c r="AJ10" i="4"/>
  <c r="AI9" i="4"/>
  <c r="AJ9" i="4"/>
  <c r="AI8" i="4"/>
  <c r="AI15" i="2"/>
  <c r="AJ15" i="2"/>
  <c r="AI14" i="2"/>
  <c r="AJ14" i="2"/>
  <c r="AI13" i="2"/>
  <c r="AI12" i="2"/>
  <c r="AJ12" i="2"/>
  <c r="AI11" i="2"/>
  <c r="AI10" i="2"/>
  <c r="AJ10" i="2"/>
  <c r="AI9" i="2"/>
  <c r="AJ9" i="2"/>
  <c r="AI8" i="2"/>
  <c r="AJ14" i="8" l="1"/>
  <c r="AJ11" i="2"/>
  <c r="AJ13" i="2"/>
  <c r="AJ8" i="7"/>
  <c r="AJ8" i="8" l="1"/>
  <c r="AJ8" i="6"/>
  <c r="AJ8" i="5"/>
  <c r="AJ8" i="4"/>
  <c r="AJ8" i="2"/>
</calcChain>
</file>

<file path=xl/sharedStrings.xml><?xml version="1.0" encoding="utf-8"?>
<sst xmlns="http://schemas.openxmlformats.org/spreadsheetml/2006/main" count="3589" uniqueCount="758">
  <si>
    <t>№ п/п</t>
  </si>
  <si>
    <t>Район (код территории)</t>
  </si>
  <si>
    <t>Фамилия</t>
  </si>
  <si>
    <t>Имя</t>
  </si>
  <si>
    <t>Отчество</t>
  </si>
  <si>
    <t>Шифр</t>
  </si>
  <si>
    <t>ОО</t>
  </si>
  <si>
    <t>ФИО педагога (полностью)</t>
  </si>
  <si>
    <t>Класс</t>
  </si>
  <si>
    <t>Параллель, задания для которой выполнял участник</t>
  </si>
  <si>
    <t>Балл</t>
  </si>
  <si>
    <t>% от макс.</t>
  </si>
  <si>
    <t>Рейтинг</t>
  </si>
  <si>
    <t>Статус</t>
  </si>
  <si>
    <t>Данные об участниках</t>
  </si>
  <si>
    <t>Max балл</t>
  </si>
  <si>
    <t>Квота</t>
  </si>
  <si>
    <t>всего участий</t>
  </si>
  <si>
    <t>победитель</t>
  </si>
  <si>
    <t>призер</t>
  </si>
  <si>
    <t>всего ПиП</t>
  </si>
  <si>
    <t>участник</t>
  </si>
  <si>
    <t>ПиП всего</t>
  </si>
  <si>
    <t>класс</t>
  </si>
  <si>
    <t>всего</t>
  </si>
  <si>
    <t>Ласточкин</t>
  </si>
  <si>
    <t>Матвей</t>
  </si>
  <si>
    <t>Евгеньевич</t>
  </si>
  <si>
    <t>МОУ СОШ имени К.Н. Новикова</t>
  </si>
  <si>
    <t>Хасанов</t>
  </si>
  <si>
    <t>Эмир</t>
  </si>
  <si>
    <t>Ринатович</t>
  </si>
  <si>
    <t>Червенко</t>
  </si>
  <si>
    <t>Даниил</t>
  </si>
  <si>
    <t>Викторович</t>
  </si>
  <si>
    <t>Перминов</t>
  </si>
  <si>
    <t>Михаил</t>
  </si>
  <si>
    <t>Андреевич</t>
  </si>
  <si>
    <t>Данилин</t>
  </si>
  <si>
    <t>Никита</t>
  </si>
  <si>
    <t>Алексеевич</t>
  </si>
  <si>
    <t>МОУ Валериановская школа</t>
  </si>
  <si>
    <t>Кунгурцев</t>
  </si>
  <si>
    <t>Школа №2</t>
  </si>
  <si>
    <t>Коновалов</t>
  </si>
  <si>
    <t>Шургин</t>
  </si>
  <si>
    <t>Вячеслав</t>
  </si>
  <si>
    <t>Александрович</t>
  </si>
  <si>
    <t>Лапковский</t>
  </si>
  <si>
    <t>Ярослав</t>
  </si>
  <si>
    <t>Салимгареев</t>
  </si>
  <si>
    <t>Артем</t>
  </si>
  <si>
    <t>Сергеевич</t>
  </si>
  <si>
    <t>МОУ СОШ № 7</t>
  </si>
  <si>
    <t>Лобанов</t>
  </si>
  <si>
    <t>Николай</t>
  </si>
  <si>
    <t>Вадимович</t>
  </si>
  <si>
    <t>Маров</t>
  </si>
  <si>
    <t>Сергей</t>
  </si>
  <si>
    <t>Витальевич</t>
  </si>
  <si>
    <t>Путяшев</t>
  </si>
  <si>
    <t>Дмитрий</t>
  </si>
  <si>
    <t>МОУ Лицей</t>
  </si>
  <si>
    <t>Трофимов</t>
  </si>
  <si>
    <t>Илья</t>
  </si>
  <si>
    <t>Игоревич</t>
  </si>
  <si>
    <t>Чикунов</t>
  </si>
  <si>
    <t>Виктор</t>
  </si>
  <si>
    <t>Шатунов</t>
  </si>
  <si>
    <t>Куликов</t>
  </si>
  <si>
    <t>Мурзагалиев</t>
  </si>
  <si>
    <t>Тамерлан</t>
  </si>
  <si>
    <t>Рамильевич</t>
  </si>
  <si>
    <t>Русанов</t>
  </si>
  <si>
    <t>Якоби</t>
  </si>
  <si>
    <t>Брин</t>
  </si>
  <si>
    <t>Евгений</t>
  </si>
  <si>
    <t>Бурмахов</t>
  </si>
  <si>
    <t>Максим</t>
  </si>
  <si>
    <t>Вагайцев</t>
  </si>
  <si>
    <t>Алексей</t>
  </si>
  <si>
    <t>Вячеславович</t>
  </si>
  <si>
    <t>Воробьев</t>
  </si>
  <si>
    <t>Давид</t>
  </si>
  <si>
    <t>Канюков</t>
  </si>
  <si>
    <t>Игнат</t>
  </si>
  <si>
    <t>Касьянов</t>
  </si>
  <si>
    <t>Кравцов</t>
  </si>
  <si>
    <t>Кирилл</t>
  </si>
  <si>
    <t>Пашков</t>
  </si>
  <si>
    <t>Васильевич</t>
  </si>
  <si>
    <t>Савелий</t>
  </si>
  <si>
    <t>Белоусов</t>
  </si>
  <si>
    <t>Юрий</t>
  </si>
  <si>
    <t>Валерьевич</t>
  </si>
  <si>
    <t>Воронцов</t>
  </si>
  <si>
    <t>Иван</t>
  </si>
  <si>
    <t>Вялков</t>
  </si>
  <si>
    <t>Александр</t>
  </si>
  <si>
    <t>Дмитриевич</t>
  </si>
  <si>
    <t>Путилов</t>
  </si>
  <si>
    <t>Андрей</t>
  </si>
  <si>
    <t>Денисович</t>
  </si>
  <si>
    <t>Топоров</t>
  </si>
  <si>
    <t>Шерстобитов</t>
  </si>
  <si>
    <t>Константинович</t>
  </si>
  <si>
    <t>Бритов</t>
  </si>
  <si>
    <t>Зиновьев</t>
  </si>
  <si>
    <t>Кузнецов</t>
  </si>
  <si>
    <t>Лабазов</t>
  </si>
  <si>
    <t>Константин</t>
  </si>
  <si>
    <t>Мызников</t>
  </si>
  <si>
    <t>Всеволод</t>
  </si>
  <si>
    <t>Рябинин</t>
  </si>
  <si>
    <t>Шаметько</t>
  </si>
  <si>
    <t>Артурович</t>
  </si>
  <si>
    <t>Вайзбек</t>
  </si>
  <si>
    <t>Иванович</t>
  </si>
  <si>
    <t>МОУ ООШ №5</t>
  </si>
  <si>
    <t>Дозорец</t>
  </si>
  <si>
    <t>Лев</t>
  </si>
  <si>
    <t>Канифатов</t>
  </si>
  <si>
    <t>Степанович</t>
  </si>
  <si>
    <t>Корешков</t>
  </si>
  <si>
    <t>Крысантьев</t>
  </si>
  <si>
    <t>Вадим</t>
  </si>
  <si>
    <t>Петрович</t>
  </si>
  <si>
    <t>Павлов</t>
  </si>
  <si>
    <t>Максимович</t>
  </si>
  <si>
    <t>Полушин</t>
  </si>
  <si>
    <t>Егор</t>
  </si>
  <si>
    <t>Сергеев</t>
  </si>
  <si>
    <t>Титенко</t>
  </si>
  <si>
    <t>Шабалин</t>
  </si>
  <si>
    <t>Шалавин</t>
  </si>
  <si>
    <t>Макар</t>
  </si>
  <si>
    <t>Баглаев</t>
  </si>
  <si>
    <t>Бакланов</t>
  </si>
  <si>
    <t>Балташев</t>
  </si>
  <si>
    <t>Воронин</t>
  </si>
  <si>
    <t>Марк</t>
  </si>
  <si>
    <t>Гарифянов</t>
  </si>
  <si>
    <t>Ильяс</t>
  </si>
  <si>
    <t>Фоатович</t>
  </si>
  <si>
    <t>Глинских</t>
  </si>
  <si>
    <t>Леонидович</t>
  </si>
  <si>
    <t>Зудов</t>
  </si>
  <si>
    <t>Артём</t>
  </si>
  <si>
    <t>Лихачёв</t>
  </si>
  <si>
    <t>Лубнин</t>
  </si>
  <si>
    <t>Медовщиков</t>
  </si>
  <si>
    <t>Нюкин</t>
  </si>
  <si>
    <t>Пермяков</t>
  </si>
  <si>
    <t>Владимир</t>
  </si>
  <si>
    <t>Николаевич</t>
  </si>
  <si>
    <t>Свяжин</t>
  </si>
  <si>
    <t>Упоров</t>
  </si>
  <si>
    <t>Алямовский</t>
  </si>
  <si>
    <t>Денис</t>
  </si>
  <si>
    <t>Баяндин</t>
  </si>
  <si>
    <t>Вахменцев</t>
  </si>
  <si>
    <t>Владислав</t>
  </si>
  <si>
    <t>Веденяпин</t>
  </si>
  <si>
    <t>Павлович</t>
  </si>
  <si>
    <t>Гулидов</t>
  </si>
  <si>
    <t>Калашников</t>
  </si>
  <si>
    <t>Юрьевич</t>
  </si>
  <si>
    <t>Пузырев</t>
  </si>
  <si>
    <t>Алекс</t>
  </si>
  <si>
    <t>Распопин</t>
  </si>
  <si>
    <t>Федорович</t>
  </si>
  <si>
    <t>Саляхов</t>
  </si>
  <si>
    <t>Трепов</t>
  </si>
  <si>
    <t>Павел</t>
  </si>
  <si>
    <t>Фролов</t>
  </si>
  <si>
    <t>Артюхов</t>
  </si>
  <si>
    <t>Романович</t>
  </si>
  <si>
    <t>Бабушкин</t>
  </si>
  <si>
    <t>Камаев</t>
  </si>
  <si>
    <t>Кириллов</t>
  </si>
  <si>
    <t>Владимирович</t>
  </si>
  <si>
    <t>Ларионов</t>
  </si>
  <si>
    <t>Новоселов</t>
  </si>
  <si>
    <t>Оглобин</t>
  </si>
  <si>
    <t>Смирнов</t>
  </si>
  <si>
    <t>Фатахов</t>
  </si>
  <si>
    <t>Роман</t>
  </si>
  <si>
    <t>Рашидович</t>
  </si>
  <si>
    <t>Чухарев</t>
  </si>
  <si>
    <t>Афанасьев</t>
  </si>
  <si>
    <t>Анатольевич</t>
  </si>
  <si>
    <t>Лошагин</t>
  </si>
  <si>
    <t>Виталий</t>
  </si>
  <si>
    <t>Рогачев</t>
  </si>
  <si>
    <t>Шадрин</t>
  </si>
  <si>
    <t>Кораблев</t>
  </si>
  <si>
    <t>Лысюк</t>
  </si>
  <si>
    <t>Михайлов</t>
  </si>
  <si>
    <t>Олегович</t>
  </si>
  <si>
    <t>Никишин</t>
  </si>
  <si>
    <t>Седунов</t>
  </si>
  <si>
    <t>Николаев</t>
  </si>
  <si>
    <t>Заикин</t>
  </si>
  <si>
    <t>Иовлев</t>
  </si>
  <si>
    <t>Плешков</t>
  </si>
  <si>
    <t>Суздалев</t>
  </si>
  <si>
    <t>Арсений</t>
  </si>
  <si>
    <t>Гарин</t>
  </si>
  <si>
    <t>Геннадьевич</t>
  </si>
  <si>
    <t>Прядеин</t>
  </si>
  <si>
    <t>Таршин</t>
  </si>
  <si>
    <t>Полоник</t>
  </si>
  <si>
    <t>Соловьев</t>
  </si>
  <si>
    <t>Трошин</t>
  </si>
  <si>
    <t>Удинцев</t>
  </si>
  <si>
    <t>Артемович</t>
  </si>
  <si>
    <t>Целищев</t>
  </si>
  <si>
    <t>Янкин</t>
  </si>
  <si>
    <t>Станислав</t>
  </si>
  <si>
    <t>Брагин</t>
  </si>
  <si>
    <t>Ворсин</t>
  </si>
  <si>
    <t>Дворецкий</t>
  </si>
  <si>
    <t>Иванцов</t>
  </si>
  <si>
    <t>Кудряшов</t>
  </si>
  <si>
    <t>Богдан</t>
  </si>
  <si>
    <t>Марданов</t>
  </si>
  <si>
    <t>Ильясович</t>
  </si>
  <si>
    <t>Попов</t>
  </si>
  <si>
    <t>Савосин</t>
  </si>
  <si>
    <t>Шевяков</t>
  </si>
  <si>
    <t>Данил</t>
  </si>
  <si>
    <t>Шубин</t>
  </si>
  <si>
    <t>Тимофей</t>
  </si>
  <si>
    <t>Телебякин</t>
  </si>
  <si>
    <t>Победитель</t>
  </si>
  <si>
    <t>Призер</t>
  </si>
  <si>
    <t>Участник</t>
  </si>
  <si>
    <t>Неявка</t>
  </si>
  <si>
    <t>Мартынов</t>
  </si>
  <si>
    <t>Эдуардович</t>
  </si>
  <si>
    <t>Писарец</t>
  </si>
  <si>
    <t>Сотсков</t>
  </si>
  <si>
    <t>Руслан</t>
  </si>
  <si>
    <t>Шалагин</t>
  </si>
  <si>
    <t>Детков</t>
  </si>
  <si>
    <t>Ильин</t>
  </si>
  <si>
    <t>Киртоака</t>
  </si>
  <si>
    <t>Меньшенин</t>
  </si>
  <si>
    <t>Сидорихин</t>
  </si>
  <si>
    <t>Войтков</t>
  </si>
  <si>
    <t>Чернов</t>
  </si>
  <si>
    <t>Демьян</t>
  </si>
  <si>
    <t>Честнейшин</t>
  </si>
  <si>
    <t>Феденев</t>
  </si>
  <si>
    <t>Степан</t>
  </si>
  <si>
    <t>Бахтин</t>
  </si>
  <si>
    <t>Ильич</t>
  </si>
  <si>
    <t>Двинянинов</t>
  </si>
  <si>
    <t>Иогансон</t>
  </si>
  <si>
    <t>Караваев</t>
  </si>
  <si>
    <t>Кожевников</t>
  </si>
  <si>
    <t>Легостаев</t>
  </si>
  <si>
    <t>Глеб</t>
  </si>
  <si>
    <t>Тюлькин</t>
  </si>
  <si>
    <t>Бражников</t>
  </si>
  <si>
    <t>Станиславович</t>
  </si>
  <si>
    <t>Вихарев</t>
  </si>
  <si>
    <t>Семен</t>
  </si>
  <si>
    <t>Муллагилиев</t>
  </si>
  <si>
    <t>Осадчий</t>
  </si>
  <si>
    <t>Пименов</t>
  </si>
  <si>
    <t>Прокин</t>
  </si>
  <si>
    <t>Бушмакин</t>
  </si>
  <si>
    <t>Кирильченко</t>
  </si>
  <si>
    <t>Рябков</t>
  </si>
  <si>
    <t>Михайлович</t>
  </si>
  <si>
    <t>Симон</t>
  </si>
  <si>
    <t>Баранов</t>
  </si>
  <si>
    <t>Бессонов</t>
  </si>
  <si>
    <t>Козлов</t>
  </si>
  <si>
    <t>Поспелов</t>
  </si>
  <si>
    <t>Сахно</t>
  </si>
  <si>
    <t>Филимонов</t>
  </si>
  <si>
    <t>Чернышев</t>
  </si>
  <si>
    <t>Грищеня</t>
  </si>
  <si>
    <t>Гусев</t>
  </si>
  <si>
    <t>Магомедов</t>
  </si>
  <si>
    <t>Абдул</t>
  </si>
  <si>
    <t>Магомедович</t>
  </si>
  <si>
    <t>Пушкин</t>
  </si>
  <si>
    <t>Абдулганиев</t>
  </si>
  <si>
    <t>Русланович</t>
  </si>
  <si>
    <t>Буранов</t>
  </si>
  <si>
    <t>Тимур</t>
  </si>
  <si>
    <t>Рустамович</t>
  </si>
  <si>
    <t>Гилязетдинов</t>
  </si>
  <si>
    <t>Кабаев</t>
  </si>
  <si>
    <t>Карсаков</t>
  </si>
  <si>
    <t>Ноговицын</t>
  </si>
  <si>
    <t>Георгий</t>
  </si>
  <si>
    <t>Попков</t>
  </si>
  <si>
    <t>Савва</t>
  </si>
  <si>
    <t>Эльшанович</t>
  </si>
  <si>
    <t>Потеряхин</t>
  </si>
  <si>
    <t>Рагозин</t>
  </si>
  <si>
    <t>Серебряков</t>
  </si>
  <si>
    <t>Смышляев</t>
  </si>
  <si>
    <t>Филиппов</t>
  </si>
  <si>
    <t>Алексеев</t>
  </si>
  <si>
    <t>Горбатов</t>
  </si>
  <si>
    <t>Громов</t>
  </si>
  <si>
    <t>Гурьев</t>
  </si>
  <si>
    <t>Зырин</t>
  </si>
  <si>
    <t>Киреев</t>
  </si>
  <si>
    <t>Короткий</t>
  </si>
  <si>
    <t>Мальков</t>
  </si>
  <si>
    <t>Мальцев</t>
  </si>
  <si>
    <t>Покаляев</t>
  </si>
  <si>
    <t>Эмих</t>
  </si>
  <si>
    <t>Владлен</t>
  </si>
  <si>
    <t>Антонович</t>
  </si>
  <si>
    <t>Юдников</t>
  </si>
  <si>
    <t>Янченко</t>
  </si>
  <si>
    <t>Анатолий</t>
  </si>
  <si>
    <t>Дорохтей</t>
  </si>
  <si>
    <t>Гамзат</t>
  </si>
  <si>
    <t>Саранин</t>
  </si>
  <si>
    <t>Шулятников</t>
  </si>
  <si>
    <t>Мурашов</t>
  </si>
  <si>
    <t>Егорович</t>
  </si>
  <si>
    <t>Емельянов</t>
  </si>
  <si>
    <t>Баталов</t>
  </si>
  <si>
    <t>Гребенщиков</t>
  </si>
  <si>
    <t>Панфиленко</t>
  </si>
  <si>
    <t>Елена</t>
  </si>
  <si>
    <t>Артемовна</t>
  </si>
  <si>
    <t>Андреев</t>
  </si>
  <si>
    <t>Святославович</t>
  </si>
  <si>
    <t>Вторников</t>
  </si>
  <si>
    <t>Григорий</t>
  </si>
  <si>
    <t>Герасименко</t>
  </si>
  <si>
    <t>Антон</t>
  </si>
  <si>
    <t>Малышев</t>
  </si>
  <si>
    <t>Тычков</t>
  </si>
  <si>
    <t>Артур</t>
  </si>
  <si>
    <t>Вермиевич</t>
  </si>
  <si>
    <t>Вицких</t>
  </si>
  <si>
    <t>Ефимов</t>
  </si>
  <si>
    <t>Житников</t>
  </si>
  <si>
    <t>Кадолов</t>
  </si>
  <si>
    <t>Нигматуллин</t>
  </si>
  <si>
    <t>Жамильевич</t>
  </si>
  <si>
    <t>Плешачков</t>
  </si>
  <si>
    <t>Эдуард</t>
  </si>
  <si>
    <t>Сизов</t>
  </si>
  <si>
    <t>Стряпунин</t>
  </si>
  <si>
    <t>Башкиров</t>
  </si>
  <si>
    <t>Рыбаков</t>
  </si>
  <si>
    <t>Рычков</t>
  </si>
  <si>
    <t>Баклыков</t>
  </si>
  <si>
    <t>Бурлаков</t>
  </si>
  <si>
    <t>Кошкин</t>
  </si>
  <si>
    <t>Гатиятулин</t>
  </si>
  <si>
    <t>Марсель</t>
  </si>
  <si>
    <t>Маратович</t>
  </si>
  <si>
    <t>Антонов</t>
  </si>
  <si>
    <t>Данила</t>
  </si>
  <si>
    <t>МОУ СОШ № 3</t>
  </si>
  <si>
    <t>Ползунов</t>
  </si>
  <si>
    <t>Шаерман</t>
  </si>
  <si>
    <t>Сурин</t>
  </si>
  <si>
    <t>Ушаков</t>
  </si>
  <si>
    <t>Григорьевич</t>
  </si>
  <si>
    <t>Дубовцев</t>
  </si>
  <si>
    <t>Малинкин</t>
  </si>
  <si>
    <t>Новиков</t>
  </si>
  <si>
    <t>Паньков</t>
  </si>
  <si>
    <t>Бабиков</t>
  </si>
  <si>
    <t>Волков</t>
  </si>
  <si>
    <t>Елизарьев</t>
  </si>
  <si>
    <t>Инишев</t>
  </si>
  <si>
    <t>Игорь</t>
  </si>
  <si>
    <t>Козин</t>
  </si>
  <si>
    <t>Маликов</t>
  </si>
  <si>
    <t>Пашнев</t>
  </si>
  <si>
    <t>Шустов</t>
  </si>
  <si>
    <t>Ефим</t>
  </si>
  <si>
    <t>Гуськов</t>
  </si>
  <si>
    <t>Ежов</t>
  </si>
  <si>
    <t>Зайнутдинов</t>
  </si>
  <si>
    <t>Равильевич</t>
  </si>
  <si>
    <t>Иванов</t>
  </si>
  <si>
    <t>Макеров</t>
  </si>
  <si>
    <t>Пухов</t>
  </si>
  <si>
    <t>Талипов</t>
  </si>
  <si>
    <t>Горбунов</t>
  </si>
  <si>
    <t>Мясников</t>
  </si>
  <si>
    <t>Соболев</t>
  </si>
  <si>
    <t>Яков</t>
  </si>
  <si>
    <t>Хорьков</t>
  </si>
  <si>
    <t>Юрасов</t>
  </si>
  <si>
    <t>Дарьин</t>
  </si>
  <si>
    <t>Борисович</t>
  </si>
  <si>
    <t>Комягин</t>
  </si>
  <si>
    <t>Гордей</t>
  </si>
  <si>
    <t>Котельников</t>
  </si>
  <si>
    <t>Лодыгин</t>
  </si>
  <si>
    <t>Немкин</t>
  </si>
  <si>
    <t>Пасека</t>
  </si>
  <si>
    <t>Хакимов</t>
  </si>
  <si>
    <t>Ватанович</t>
  </si>
  <si>
    <t>Ядрышников</t>
  </si>
  <si>
    <t>Богданчиков</t>
  </si>
  <si>
    <t>Еремин</t>
  </si>
  <si>
    <t>Захватошин</t>
  </si>
  <si>
    <t>Казанцев</t>
  </si>
  <si>
    <t>Корюков</t>
  </si>
  <si>
    <t>Кухарев</t>
  </si>
  <si>
    <t>Мазуренко</t>
  </si>
  <si>
    <t>Петров</t>
  </si>
  <si>
    <t>Пиминов</t>
  </si>
  <si>
    <t>Рахимзянов</t>
  </si>
  <si>
    <t>Санников</t>
  </si>
  <si>
    <t>Царегородцев</t>
  </si>
  <si>
    <t>Часовников</t>
  </si>
  <si>
    <t>Шишков</t>
  </si>
  <si>
    <t>Горбылев</t>
  </si>
  <si>
    <t>Донских</t>
  </si>
  <si>
    <t>Клюкин</t>
  </si>
  <si>
    <t>Лихачев</t>
  </si>
  <si>
    <t>Лобода</t>
  </si>
  <si>
    <t>Медведский</t>
  </si>
  <si>
    <t>Насибулин</t>
  </si>
  <si>
    <t>Пашкевич</t>
  </si>
  <si>
    <t>Олег</t>
  </si>
  <si>
    <t>Поливанов</t>
  </si>
  <si>
    <t>Стахов</t>
  </si>
  <si>
    <t>Берегов</t>
  </si>
  <si>
    <t>Гнусин</t>
  </si>
  <si>
    <t>Гребнев</t>
  </si>
  <si>
    <t>Дергачев</t>
  </si>
  <si>
    <t>Дружинин</t>
  </si>
  <si>
    <t>Дук</t>
  </si>
  <si>
    <t>Земцов</t>
  </si>
  <si>
    <t>Костерин</t>
  </si>
  <si>
    <t>Масоить</t>
  </si>
  <si>
    <t>Миркулов</t>
  </si>
  <si>
    <t>Мыслинский</t>
  </si>
  <si>
    <t>Перескоков</t>
  </si>
  <si>
    <t>Половников</t>
  </si>
  <si>
    <t>Усатов</t>
  </si>
  <si>
    <t>Широбоков</t>
  </si>
  <si>
    <t>Шутов</t>
  </si>
  <si>
    <t>Яшков</t>
  </si>
  <si>
    <t>Галиакберов</t>
  </si>
  <si>
    <t>Грицков</t>
  </si>
  <si>
    <t>Коротких</t>
  </si>
  <si>
    <t>Мутьев</t>
  </si>
  <si>
    <t>Порядин</t>
  </si>
  <si>
    <t>Севковский</t>
  </si>
  <si>
    <t>Уваров</t>
  </si>
  <si>
    <t>Чуприков</t>
  </si>
  <si>
    <t>Шамин</t>
  </si>
  <si>
    <t>Антипин</t>
  </si>
  <si>
    <t>Лехтман</t>
  </si>
  <si>
    <t>Роор</t>
  </si>
  <si>
    <t>Гучинский</t>
  </si>
  <si>
    <t>Яконцев</t>
  </si>
  <si>
    <t>Кириллович</t>
  </si>
  <si>
    <t>Корнильев</t>
  </si>
  <si>
    <t>Родин</t>
  </si>
  <si>
    <t>Ибрагимов</t>
  </si>
  <si>
    <t>Пономарев</t>
  </si>
  <si>
    <t>Савватеев</t>
  </si>
  <si>
    <t>Речкунов</t>
  </si>
  <si>
    <t>Грядун</t>
  </si>
  <si>
    <t>Алпатов</t>
  </si>
  <si>
    <t>Гринев</t>
  </si>
  <si>
    <t>Шумков</t>
  </si>
  <si>
    <t>Балушкин</t>
  </si>
  <si>
    <t>Горохов</t>
  </si>
  <si>
    <t>Новожилов</t>
  </si>
  <si>
    <t>Тимшин</t>
  </si>
  <si>
    <t>Шувалов</t>
  </si>
  <si>
    <t>Вахрушев</t>
  </si>
  <si>
    <t>Гришунина</t>
  </si>
  <si>
    <t>Виктория</t>
  </si>
  <si>
    <t>Сергеевна</t>
  </si>
  <si>
    <t>Сулейманов</t>
  </si>
  <si>
    <t>Рашитович</t>
  </si>
  <si>
    <t>Чечин</t>
  </si>
  <si>
    <t>Бармин</t>
  </si>
  <si>
    <t>Матвеев</t>
  </si>
  <si>
    <t>Зворыгин</t>
  </si>
  <si>
    <t>Аникин</t>
  </si>
  <si>
    <t>Елисей</t>
  </si>
  <si>
    <t>Магеррамов</t>
  </si>
  <si>
    <t>Мухаммедали</t>
  </si>
  <si>
    <t>Парвиз оглы</t>
  </si>
  <si>
    <t>Новосёлов</t>
  </si>
  <si>
    <t>Ванин</t>
  </si>
  <si>
    <t>Романцов</t>
  </si>
  <si>
    <t>Дмитреевич</t>
  </si>
  <si>
    <t>Евсиков</t>
  </si>
  <si>
    <t>Максимов</t>
  </si>
  <si>
    <t>Панфилов</t>
  </si>
  <si>
    <t>Родионов</t>
  </si>
  <si>
    <t>Шомин</t>
  </si>
  <si>
    <t>Бычин</t>
  </si>
  <si>
    <t>Старушко</t>
  </si>
  <si>
    <t>Гаев</t>
  </si>
  <si>
    <t>Кумячев</t>
  </si>
  <si>
    <t>Ян</t>
  </si>
  <si>
    <t>Вениамин</t>
  </si>
  <si>
    <t>Еловиков</t>
  </si>
  <si>
    <t>Соколов</t>
  </si>
  <si>
    <t>Соловьёв</t>
  </si>
  <si>
    <t>Фокин</t>
  </si>
  <si>
    <t>Ратмир</t>
  </si>
  <si>
    <t>Власенко</t>
  </si>
  <si>
    <t>Дровосеков</t>
  </si>
  <si>
    <t>Малахов</t>
  </si>
  <si>
    <t>Валерий</t>
  </si>
  <si>
    <t>Мельников</t>
  </si>
  <si>
    <t>Севрюков</t>
  </si>
  <si>
    <t>Урман</t>
  </si>
  <si>
    <t>Бонарь</t>
  </si>
  <si>
    <t>Зорин</t>
  </si>
  <si>
    <t>Махов</t>
  </si>
  <si>
    <t>Фаррахов</t>
  </si>
  <si>
    <t>Алмаз</t>
  </si>
  <si>
    <t>Ильгизович</t>
  </si>
  <si>
    <t>Егоров</t>
  </si>
  <si>
    <t>Курносов</t>
  </si>
  <si>
    <t>Маматов</t>
  </si>
  <si>
    <t>Пашуев</t>
  </si>
  <si>
    <t>Елин</t>
  </si>
  <si>
    <t>Курилов</t>
  </si>
  <si>
    <t>Можаев</t>
  </si>
  <si>
    <t>Орлов</t>
  </si>
  <si>
    <t>Мозгалев</t>
  </si>
  <si>
    <t>Ростислав</t>
  </si>
  <si>
    <t>Овечкин</t>
  </si>
  <si>
    <t>Шабров</t>
  </si>
  <si>
    <t>Дубко</t>
  </si>
  <si>
    <t>Костов</t>
  </si>
  <si>
    <t>Кремлев</t>
  </si>
  <si>
    <t>Семенович</t>
  </si>
  <si>
    <t>Латников</t>
  </si>
  <si>
    <t>Назаров</t>
  </si>
  <si>
    <t>Решетников</t>
  </si>
  <si>
    <t>Урасинов</t>
  </si>
  <si>
    <t>Беспалов</t>
  </si>
  <si>
    <t>Бурашников</t>
  </si>
  <si>
    <t>Гатин</t>
  </si>
  <si>
    <t>Ленар</t>
  </si>
  <si>
    <t>Зайнуллин</t>
  </si>
  <si>
    <t>Ранифович</t>
  </si>
  <si>
    <t>Кульпин</t>
  </si>
  <si>
    <t>Альбертович</t>
  </si>
  <si>
    <t>Марков</t>
  </si>
  <si>
    <t>Георгиевич</t>
  </si>
  <si>
    <t>Москаленко</t>
  </si>
  <si>
    <t>Валерия</t>
  </si>
  <si>
    <t>Евгеньевна</t>
  </si>
  <si>
    <t>Алиманов</t>
  </si>
  <si>
    <t>Али</t>
  </si>
  <si>
    <t>Сахават Оглы</t>
  </si>
  <si>
    <t>Байбородов</t>
  </si>
  <si>
    <t>Кандаков</t>
  </si>
  <si>
    <t>Курманов</t>
  </si>
  <si>
    <t>Мазиков</t>
  </si>
  <si>
    <t>Нагорнов</t>
  </si>
  <si>
    <t>Федор</t>
  </si>
  <si>
    <t>Твердов</t>
  </si>
  <si>
    <t>Яшкин</t>
  </si>
  <si>
    <t>Исаев</t>
  </si>
  <si>
    <t>Солдатов</t>
  </si>
  <si>
    <t>Кольченко</t>
  </si>
  <si>
    <t>Краев</t>
  </si>
  <si>
    <t>Муханаев</t>
  </si>
  <si>
    <t>Розметов</t>
  </si>
  <si>
    <t>Оскар</t>
  </si>
  <si>
    <t>Федоров</t>
  </si>
  <si>
    <t>Василий</t>
  </si>
  <si>
    <t>Стучилов</t>
  </si>
  <si>
    <t>Суслов</t>
  </si>
  <si>
    <t>Ермаков</t>
  </si>
  <si>
    <t>Коробейников</t>
  </si>
  <si>
    <t>Федюшичев</t>
  </si>
  <si>
    <t>Коноплев</t>
  </si>
  <si>
    <t>Намазов</t>
  </si>
  <si>
    <t>Блинов</t>
  </si>
  <si>
    <t>Василов</t>
  </si>
  <si>
    <t>Кашин</t>
  </si>
  <si>
    <t>Кошкарев</t>
  </si>
  <si>
    <t>Ставров</t>
  </si>
  <si>
    <t>Тюльканов</t>
  </si>
  <si>
    <t>Шадрина</t>
  </si>
  <si>
    <t>Олеся</t>
  </si>
  <si>
    <t>Константиновна</t>
  </si>
  <si>
    <t>Шакиров</t>
  </si>
  <si>
    <t>Калинин</t>
  </si>
  <si>
    <t>Зайцев</t>
  </si>
  <si>
    <t>Рябов</t>
  </si>
  <si>
    <t>Ожегов</t>
  </si>
  <si>
    <t>Котов</t>
  </si>
  <si>
    <t>Белочистов</t>
  </si>
  <si>
    <t>Тишин</t>
  </si>
  <si>
    <t>Шляпников</t>
  </si>
  <si>
    <t>Дерека</t>
  </si>
  <si>
    <t>Гамеза</t>
  </si>
  <si>
    <t>Елисеев</t>
  </si>
  <si>
    <t>Лебедев</t>
  </si>
  <si>
    <t>Томашевич</t>
  </si>
  <si>
    <t>Гайфутдинов</t>
  </si>
  <si>
    <t>Ильдарович</t>
  </si>
  <si>
    <t>Дербенев</t>
  </si>
  <si>
    <t>Киселев</t>
  </si>
  <si>
    <t>Клещев</t>
  </si>
  <si>
    <t>Обатнин</t>
  </si>
  <si>
    <t>Стародумов</t>
  </si>
  <si>
    <t>Цапаев</t>
  </si>
  <si>
    <t>Черняев</t>
  </si>
  <si>
    <t>Лобастов</t>
  </si>
  <si>
    <t>Русских</t>
  </si>
  <si>
    <t>Саханский</t>
  </si>
  <si>
    <t>Стоян</t>
  </si>
  <si>
    <t>Сыресин</t>
  </si>
  <si>
    <t>Штатнов</t>
  </si>
  <si>
    <t>Богомолов</t>
  </si>
  <si>
    <t>Певцов</t>
  </si>
  <si>
    <t>Покровский</t>
  </si>
  <si>
    <t>Безденежных</t>
  </si>
  <si>
    <t>Гречишников</t>
  </si>
  <si>
    <t>Андрееич</t>
  </si>
  <si>
    <t>Жоглов</t>
  </si>
  <si>
    <t>Зуев</t>
  </si>
  <si>
    <t>Лазарев</t>
  </si>
  <si>
    <t>Метельников</t>
  </si>
  <si>
    <t>Сафонов</t>
  </si>
  <si>
    <t>Эрик</t>
  </si>
  <si>
    <t>Баратынский</t>
  </si>
  <si>
    <t>Костин</t>
  </si>
  <si>
    <t>Пономарёв</t>
  </si>
  <si>
    <t>Машканцев</t>
  </si>
  <si>
    <t>Мороз</t>
  </si>
  <si>
    <t>Негуляев</t>
  </si>
  <si>
    <t>Полозов</t>
  </si>
  <si>
    <t>Шишов</t>
  </si>
  <si>
    <t>Бруй</t>
  </si>
  <si>
    <t>Акулич</t>
  </si>
  <si>
    <t>Митин</t>
  </si>
  <si>
    <t>Новгородов</t>
  </si>
  <si>
    <t>Пестерев</t>
  </si>
  <si>
    <t>Горев</t>
  </si>
  <si>
    <t>Кравченко</t>
  </si>
  <si>
    <t>Красноборов</t>
  </si>
  <si>
    <t>Костромин</t>
  </si>
  <si>
    <t>Надеин</t>
  </si>
  <si>
    <t>Пантелеев</t>
  </si>
  <si>
    <t>Поскребышев</t>
  </si>
  <si>
    <t>Санатин</t>
  </si>
  <si>
    <t>Радикович</t>
  </si>
  <si>
    <t>Чураков</t>
  </si>
  <si>
    <t>Шатрабаев</t>
  </si>
  <si>
    <t>Балахонцев</t>
  </si>
  <si>
    <t>Галиев</t>
  </si>
  <si>
    <t>Ганюшин</t>
  </si>
  <si>
    <t>Греков</t>
  </si>
  <si>
    <t>Мещерягин</t>
  </si>
  <si>
    <t>Аксёнов</t>
  </si>
  <si>
    <t>Гобозев</t>
  </si>
  <si>
    <t>Давыдов</t>
  </si>
  <si>
    <t>Космаков</t>
  </si>
  <si>
    <t>Макаров</t>
  </si>
  <si>
    <t>Пупов</t>
  </si>
  <si>
    <t>Литун</t>
  </si>
  <si>
    <t>Васильев</t>
  </si>
  <si>
    <t>Ершов</t>
  </si>
  <si>
    <t>Марковский</t>
  </si>
  <si>
    <t>Панов</t>
  </si>
  <si>
    <t>Щенников</t>
  </si>
  <si>
    <t>Кочнев</t>
  </si>
  <si>
    <t>Полетаев</t>
  </si>
  <si>
    <t>Симаков</t>
  </si>
  <si>
    <t>Спирин</t>
  </si>
  <si>
    <t>Долгополов</t>
  </si>
  <si>
    <t>Назар</t>
  </si>
  <si>
    <t>Калита</t>
  </si>
  <si>
    <t>Макушин</t>
  </si>
  <si>
    <t>Кузьминых</t>
  </si>
  <si>
    <t>Диана</t>
  </si>
  <si>
    <t>Ивановна</t>
  </si>
  <si>
    <t>Пушкарев</t>
  </si>
  <si>
    <t>Кадачиков</t>
  </si>
  <si>
    <t>Сосновских</t>
  </si>
  <si>
    <t>Лопанов</t>
  </si>
  <si>
    <t>Нестеров</t>
  </si>
  <si>
    <t>Бельков</t>
  </si>
  <si>
    <t>Гашков</t>
  </si>
  <si>
    <t>Гарольд</t>
  </si>
  <si>
    <t>Конончук</t>
  </si>
  <si>
    <t>Лютиков</t>
  </si>
  <si>
    <t>Есауленко</t>
  </si>
  <si>
    <t>Салахутдинов</t>
  </si>
  <si>
    <t>Рафаильевич</t>
  </si>
  <si>
    <t>Гурков</t>
  </si>
  <si>
    <t>Ишанов</t>
  </si>
  <si>
    <t>Замашкин</t>
  </si>
  <si>
    <t>Пимошин</t>
  </si>
  <si>
    <t>Аверенков</t>
  </si>
  <si>
    <t>Чариков</t>
  </si>
  <si>
    <t>Алиев</t>
  </si>
  <si>
    <t>Протазанов</t>
  </si>
  <si>
    <t>Хакимзянов</t>
  </si>
  <si>
    <t>Ренатович</t>
  </si>
  <si>
    <t>Прибытков</t>
  </si>
  <si>
    <t>Широков</t>
  </si>
  <si>
    <t>Ширяев</t>
  </si>
  <si>
    <t>Дорогин</t>
  </si>
  <si>
    <t>Дубенко</t>
  </si>
  <si>
    <t>Эрфурт</t>
  </si>
  <si>
    <t>Каримуллин</t>
  </si>
  <si>
    <t>Савинов</t>
  </si>
  <si>
    <t>Феликсович</t>
  </si>
  <si>
    <t>Брызгалов</t>
  </si>
  <si>
    <t>Федосеев</t>
  </si>
  <si>
    <t>Вячаслав</t>
  </si>
  <si>
    <t>Берстенев</t>
  </si>
  <si>
    <t>Брайцев</t>
  </si>
  <si>
    <t>Никитин</t>
  </si>
  <si>
    <t>Светличный</t>
  </si>
  <si>
    <t>Тарасов</t>
  </si>
  <si>
    <t>Шишкин</t>
  </si>
  <si>
    <t>Симонов</t>
  </si>
  <si>
    <t>Татауров</t>
  </si>
  <si>
    <t>Кольчурин</t>
  </si>
  <si>
    <t>Загвозкин</t>
  </si>
  <si>
    <t>Игнатьев</t>
  </si>
  <si>
    <t>Тугарев</t>
  </si>
  <si>
    <t>Бакаев</t>
  </si>
  <si>
    <t>Рахманов</t>
  </si>
  <si>
    <t>Хоруженко</t>
  </si>
  <si>
    <t>Шипицин</t>
  </si>
  <si>
    <t>Косарев</t>
  </si>
  <si>
    <t>Крыков</t>
  </si>
  <si>
    <t>Самодуров</t>
  </si>
  <si>
    <t>Плясунов</t>
  </si>
  <si>
    <t>Помещенко</t>
  </si>
  <si>
    <t>Ремизов</t>
  </si>
  <si>
    <t>Захар</t>
  </si>
  <si>
    <t>Сусанов</t>
  </si>
  <si>
    <t>Диль</t>
  </si>
  <si>
    <t>Мыльников</t>
  </si>
  <si>
    <t>Харин</t>
  </si>
  <si>
    <t>Ющенко</t>
  </si>
  <si>
    <t>Сухих</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</si>
</sst>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theme="1"/>
      <name val="Calibri"/>
      <family val="2"/>
      <scheme val="minor"/>
    </font>
    <font>
      <b/>
      <sz val="10"/>
      <name val="Times New Roman"/>
      <family val="1"/>
      <charset val="204"/>
    </font>
    <font>
      <sz val="10"/>
      <color rgb="FF000000"/>
      <name val="Times New Roman"/>
      <family val="1"/>
      <charset val="204"/>
    </font>
    <font>
      <sz val="10"/>
      <name val="Times New Roman"/>
      <family val="1"/>
      <charset val="204"/>
    </font>
    <font>
      <sz val="10"/>
      <color theme="1"/>
      <name val="Times New Roman"/>
      <family val="1"/>
      <charset val="204"/>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42">
    <xf numFmtId="0" fontId="0" fillId="0" borderId="0" xfId="0"/>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textRotation="90" wrapText="1"/>
    </xf>
    <xf numFmtId="0" fontId="2" fillId="0" borderId="1" xfId="0" applyFont="1" applyBorder="1" applyAlignment="1">
      <alignment horizontal="left" vertical="top"/>
    </xf>
    <xf numFmtId="0" fontId="3" fillId="0" borderId="1" xfId="0" applyFont="1" applyBorder="1" applyAlignment="1"/>
    <xf numFmtId="0" fontId="3" fillId="0" borderId="1" xfId="0" applyFont="1" applyBorder="1" applyAlignment="1">
      <alignment horizontal="center"/>
    </xf>
    <xf numFmtId="164" fontId="3" fillId="0" borderId="1" xfId="0" applyNumberFormat="1" applyFont="1" applyFill="1" applyBorder="1" applyAlignment="1"/>
    <xf numFmtId="164" fontId="3" fillId="0" borderId="1" xfId="0" applyNumberFormat="1" applyFont="1" applyFill="1" applyBorder="1" applyAlignment="1">
      <alignment horizontal="center"/>
    </xf>
    <xf numFmtId="0" fontId="4" fillId="0" borderId="1" xfId="0" applyFont="1" applyBorder="1" applyAlignment="1">
      <alignment wrapText="1"/>
    </xf>
    <xf numFmtId="0" fontId="3" fillId="0" borderId="0" xfId="0" applyFont="1" applyAlignment="1"/>
    <xf numFmtId="1" fontId="3" fillId="0" borderId="0" xfId="0" applyNumberFormat="1" applyFont="1" applyAlignment="1"/>
    <xf numFmtId="1" fontId="3" fillId="0" borderId="2" xfId="0" applyNumberFormat="1" applyFont="1" applyBorder="1" applyAlignment="1">
      <alignment wrapText="1"/>
    </xf>
    <xf numFmtId="1" fontId="3" fillId="0" borderId="2" xfId="0" applyNumberFormat="1" applyFont="1" applyBorder="1" applyAlignment="1"/>
    <xf numFmtId="0" fontId="3" fillId="0" borderId="2" xfId="0" applyFont="1" applyFill="1" applyBorder="1" applyAlignment="1">
      <alignment horizontal="center" vertical="center" wrapText="1"/>
    </xf>
    <xf numFmtId="0" fontId="3" fillId="0" borderId="5" xfId="0" applyFont="1" applyFill="1" applyBorder="1" applyAlignment="1"/>
    <xf numFmtId="0" fontId="3" fillId="0" borderId="7" xfId="0" applyFont="1" applyFill="1" applyBorder="1" applyAlignment="1">
      <alignment horizontal="left"/>
    </xf>
    <xf numFmtId="0" fontId="3" fillId="0" borderId="2" xfId="0" applyFont="1" applyFill="1" applyBorder="1" applyAlignment="1"/>
    <xf numFmtId="1" fontId="3" fillId="0" borderId="5" xfId="0" applyNumberFormat="1" applyFont="1" applyFill="1" applyBorder="1" applyAlignment="1"/>
    <xf numFmtId="1" fontId="3" fillId="0" borderId="7" xfId="0" applyNumberFormat="1" applyFont="1" applyFill="1" applyBorder="1" applyAlignment="1"/>
    <xf numFmtId="0" fontId="3" fillId="0" borderId="8" xfId="0" applyFont="1" applyFill="1" applyBorder="1" applyAlignment="1">
      <alignment horizontal="center"/>
    </xf>
    <xf numFmtId="0" fontId="4" fillId="0" borderId="1" xfId="0" applyNumberFormat="1" applyFont="1" applyBorder="1" applyAlignment="1">
      <alignment horizontal="center"/>
    </xf>
    <xf numFmtId="1" fontId="3" fillId="0" borderId="6" xfId="0" applyNumberFormat="1" applyFont="1" applyFill="1" applyBorder="1" applyAlignment="1"/>
    <xf numFmtId="0" fontId="2" fillId="0" borderId="2" xfId="0" applyFont="1" applyFill="1" applyBorder="1" applyAlignment="1">
      <alignment horizontal="right" vertical="top"/>
    </xf>
    <xf numFmtId="0" fontId="3" fillId="0" borderId="9" xfId="0" applyFont="1" applyFill="1" applyBorder="1" applyAlignment="1"/>
    <xf numFmtId="1" fontId="3" fillId="0" borderId="5" xfId="0" applyNumberFormat="1" applyFont="1" applyFill="1" applyBorder="1" applyAlignment="1">
      <alignment horizontal="center"/>
    </xf>
    <xf numFmtId="1" fontId="3" fillId="0" borderId="7" xfId="0" applyNumberFormat="1" applyFont="1" applyFill="1" applyBorder="1" applyAlignment="1">
      <alignment horizontal="right"/>
    </xf>
    <xf numFmtId="0" fontId="0" fillId="0" borderId="1" xfId="0" applyBorder="1"/>
    <xf numFmtId="0" fontId="4" fillId="0" borderId="1" xfId="0" applyFont="1" applyBorder="1"/>
    <xf numFmtId="0" fontId="3" fillId="0" borderId="5" xfId="0" applyFont="1" applyFill="1" applyBorder="1" applyAlignment="1">
      <alignment horizontal="center"/>
    </xf>
    <xf numFmtId="0" fontId="3" fillId="0" borderId="7"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9" xfId="0" applyFont="1" applyFill="1" applyBorder="1" applyAlignment="1">
      <alignment horizontal="center"/>
    </xf>
    <xf numFmtId="0" fontId="3" fillId="0" borderId="10" xfId="0" applyFont="1" applyFill="1" applyBorder="1" applyAlignment="1">
      <alignment horizontal="center"/>
    </xf>
    <xf numFmtId="0" fontId="3" fillId="0" borderId="6" xfId="0" applyFont="1" applyFill="1" applyBorder="1" applyAlignment="1">
      <alignment horizontal="center"/>
    </xf>
    <xf numFmtId="0" fontId="3" fillId="0" borderId="8" xfId="0" applyFont="1" applyFill="1" applyBorder="1" applyAlignment="1">
      <alignment horizontal="center" vertical="center" textRotation="90"/>
    </xf>
    <xf numFmtId="0" fontId="3" fillId="0" borderId="11" xfId="0" applyFont="1" applyFill="1" applyBorder="1" applyAlignment="1">
      <alignment horizontal="center" vertical="center" textRotation="90"/>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cellXfs>
  <cellStyles count="1">
    <cellStyle name="Обычный" xfId="0" builtinId="0"/>
  </cellStyles>
  <dxfs count="9">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141"/>
  <sheetViews>
    <sheetView tabSelected="1" zoomScale="85" zoomScaleNormal="85" workbookViewId="0">
      <selection activeCell="A18" sqref="A18"/>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9.28515625" bestFit="1"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31"/>
      <c r="B6" s="32"/>
      <c r="C6" s="29" t="s">
        <v>14</v>
      </c>
      <c r="D6" s="35"/>
      <c r="E6" s="35"/>
      <c r="F6" s="35"/>
      <c r="G6" s="30"/>
      <c r="H6" s="36" t="s">
        <v>15</v>
      </c>
      <c r="I6" s="38" t="s">
        <v>16</v>
      </c>
      <c r="J6" s="39"/>
    </row>
    <row r="7" spans="1:36" ht="15" customHeight="1" x14ac:dyDescent="0.25">
      <c r="A7" s="33"/>
      <c r="B7" s="34"/>
      <c r="C7" s="14" t="s">
        <v>17</v>
      </c>
      <c r="D7" s="14" t="s">
        <v>18</v>
      </c>
      <c r="E7" s="14" t="s">
        <v>19</v>
      </c>
      <c r="F7" s="14" t="s">
        <v>20</v>
      </c>
      <c r="G7" s="14" t="s">
        <v>21</v>
      </c>
      <c r="H7" s="37"/>
      <c r="I7" s="40" t="s">
        <v>22</v>
      </c>
      <c r="J7" s="41"/>
    </row>
    <row r="8" spans="1:36" x14ac:dyDescent="0.25">
      <c r="A8" s="15">
        <v>4</v>
      </c>
      <c r="B8" s="16" t="s">
        <v>23</v>
      </c>
      <c r="C8" s="17">
        <f>COUNTIF(J19:J827,4)</f>
        <v>0</v>
      </c>
      <c r="D8" s="17">
        <f>COUNTIF($Z$19:$Z$827,5)</f>
        <v>0</v>
      </c>
      <c r="E8" s="17">
        <f>COUNTIF($Z$19:$Z$827,104)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COUNTIF(J19:J828,5)</f>
        <v>123</v>
      </c>
      <c r="D9" s="17">
        <f>COUNTIF($Z$19:$Z$827,6)</f>
        <v>6</v>
      </c>
      <c r="E9" s="17">
        <f>COUNTIF($Z$19:$Z$827,105)</f>
        <v>28</v>
      </c>
      <c r="F9" s="17">
        <f t="shared" ref="F9:F16" si="2">SUM(D9:E9)</f>
        <v>34</v>
      </c>
      <c r="G9" s="15">
        <f t="shared" si="0"/>
        <v>89</v>
      </c>
      <c r="H9" s="20">
        <v>25</v>
      </c>
      <c r="I9" s="18"/>
      <c r="J9" s="19">
        <f t="shared" si="1"/>
        <v>55</v>
      </c>
      <c r="Z9" s="10"/>
      <c r="AA9" s="10"/>
      <c r="AB9" s="10"/>
      <c r="AC9" s="10"/>
      <c r="AD9" s="10"/>
      <c r="AE9" s="10"/>
      <c r="AF9" s="10"/>
      <c r="AG9" s="10"/>
      <c r="AH9" s="11"/>
      <c r="AI9" s="11">
        <f t="shared" ref="AI9:AJ15" si="3">I9+1-1</f>
        <v>0</v>
      </c>
      <c r="AJ9" s="11">
        <f t="shared" si="3"/>
        <v>55</v>
      </c>
    </row>
    <row r="10" spans="1:36" x14ac:dyDescent="0.25">
      <c r="A10" s="15">
        <v>6</v>
      </c>
      <c r="B10" s="16" t="s">
        <v>23</v>
      </c>
      <c r="C10" s="17">
        <f>COUNTIF(J19:J829,6)</f>
        <v>0</v>
      </c>
      <c r="D10" s="17">
        <f>COUNTIF($Z$19:$Z$827,7)</f>
        <v>0</v>
      </c>
      <c r="E10" s="17">
        <f>COUNTIF($Z$19:$Z$827,106)</f>
        <v>0</v>
      </c>
      <c r="F10" s="17">
        <f t="shared" si="2"/>
        <v>0</v>
      </c>
      <c r="G10" s="15">
        <f t="shared" si="0"/>
        <v>0</v>
      </c>
      <c r="H10" s="21"/>
      <c r="I10" s="22"/>
      <c r="J10" s="19">
        <f t="shared" si="1"/>
        <v>0</v>
      </c>
      <c r="Z10" s="10"/>
      <c r="AA10" s="10"/>
      <c r="AB10" s="10"/>
      <c r="AC10" s="10"/>
      <c r="AD10" s="10"/>
      <c r="AE10" s="10"/>
      <c r="AF10" s="10"/>
      <c r="AG10" s="10"/>
      <c r="AH10" s="11"/>
      <c r="AI10" s="11">
        <f t="shared" si="3"/>
        <v>0</v>
      </c>
      <c r="AJ10" s="11">
        <f t="shared" si="3"/>
        <v>0</v>
      </c>
    </row>
    <row r="11" spans="1:36" x14ac:dyDescent="0.25">
      <c r="A11" s="15">
        <v>7</v>
      </c>
      <c r="B11" s="16" t="s">
        <v>23</v>
      </c>
      <c r="C11" s="17">
        <f>COUNTIF(J19:J830,7)</f>
        <v>0</v>
      </c>
      <c r="D11" s="17">
        <f>COUNTIF($Z$19:$Z$827,8)</f>
        <v>0</v>
      </c>
      <c r="E11" s="17">
        <f>COUNTIF($Z$19:$Z$827,107)</f>
        <v>0</v>
      </c>
      <c r="F11" s="17">
        <f t="shared" si="2"/>
        <v>0</v>
      </c>
      <c r="G11" s="15">
        <f t="shared" si="0"/>
        <v>0</v>
      </c>
      <c r="H11" s="21"/>
      <c r="I11" s="22"/>
      <c r="J11" s="19">
        <f t="shared" si="1"/>
        <v>0</v>
      </c>
      <c r="Z11" s="10"/>
      <c r="AA11" s="10"/>
      <c r="AB11" s="10"/>
      <c r="AC11" s="10"/>
      <c r="AD11" s="10"/>
      <c r="AE11" s="10"/>
      <c r="AF11" s="10"/>
      <c r="AG11" s="10"/>
      <c r="AH11" s="11"/>
      <c r="AI11" s="11">
        <f t="shared" si="3"/>
        <v>0</v>
      </c>
      <c r="AJ11" s="11">
        <f t="shared" si="3"/>
        <v>0</v>
      </c>
    </row>
    <row r="12" spans="1:36" x14ac:dyDescent="0.25">
      <c r="A12" s="15">
        <v>8</v>
      </c>
      <c r="B12" s="16" t="s">
        <v>23</v>
      </c>
      <c r="C12" s="17">
        <f>COUNTIF(J19:J831,8)</f>
        <v>0</v>
      </c>
      <c r="D12" s="17">
        <f>COUNTIF($Z$19:$Z$827,9)</f>
        <v>0</v>
      </c>
      <c r="E12" s="17">
        <f>COUNTIF($Z$19:$Z$827,108)</f>
        <v>0</v>
      </c>
      <c r="F12" s="17">
        <f t="shared" si="2"/>
        <v>0</v>
      </c>
      <c r="G12" s="15">
        <f t="shared" si="0"/>
        <v>0</v>
      </c>
      <c r="H12" s="21"/>
      <c r="I12" s="22"/>
      <c r="J12" s="19">
        <f t="shared" si="1"/>
        <v>0</v>
      </c>
      <c r="Z12" s="10"/>
      <c r="AA12" s="10"/>
      <c r="AB12" s="10"/>
      <c r="AC12" s="10"/>
      <c r="AD12" s="10"/>
      <c r="AE12" s="10"/>
      <c r="AF12" s="10"/>
      <c r="AG12" s="10"/>
      <c r="AH12" s="11"/>
      <c r="AI12" s="11">
        <f t="shared" si="3"/>
        <v>0</v>
      </c>
      <c r="AJ12" s="11">
        <f t="shared" si="3"/>
        <v>0</v>
      </c>
    </row>
    <row r="13" spans="1:36" x14ac:dyDescent="0.25">
      <c r="A13" s="15">
        <v>9</v>
      </c>
      <c r="B13" s="16" t="s">
        <v>23</v>
      </c>
      <c r="C13" s="17">
        <f>COUNTIF(J19:J832,9)</f>
        <v>0</v>
      </c>
      <c r="D13" s="17">
        <f>COUNTIF($Z$19:$Z$827,10)</f>
        <v>0</v>
      </c>
      <c r="E13" s="17">
        <f>COUNTIF($Z$19:$Z$827,109)</f>
        <v>0</v>
      </c>
      <c r="F13" s="17">
        <f t="shared" si="2"/>
        <v>0</v>
      </c>
      <c r="G13" s="15">
        <f t="shared" si="0"/>
        <v>0</v>
      </c>
      <c r="H13" s="21"/>
      <c r="I13" s="22"/>
      <c r="J13" s="19">
        <f t="shared" si="1"/>
        <v>0</v>
      </c>
      <c r="Z13" s="10"/>
      <c r="AA13" s="10"/>
      <c r="AB13" s="10"/>
      <c r="AC13" s="10"/>
      <c r="AD13" s="10"/>
      <c r="AE13" s="10"/>
      <c r="AF13" s="10"/>
      <c r="AG13" s="10"/>
      <c r="AH13" s="11"/>
      <c r="AI13" s="11">
        <f t="shared" si="3"/>
        <v>0</v>
      </c>
      <c r="AJ13" s="11">
        <f t="shared" si="3"/>
        <v>0</v>
      </c>
    </row>
    <row r="14" spans="1:36" x14ac:dyDescent="0.25">
      <c r="A14" s="15">
        <v>10</v>
      </c>
      <c r="B14" s="16" t="s">
        <v>23</v>
      </c>
      <c r="C14" s="17">
        <f>COUNTIF(J19:J833,10)</f>
        <v>0</v>
      </c>
      <c r="D14" s="17">
        <f>COUNTIF($Z$19:$Z$827,11)</f>
        <v>0</v>
      </c>
      <c r="E14" s="17">
        <f>COUNTIF($Z$19:$Z$827,110)</f>
        <v>0</v>
      </c>
      <c r="F14" s="17">
        <f t="shared" si="2"/>
        <v>0</v>
      </c>
      <c r="G14" s="15">
        <f t="shared" si="0"/>
        <v>0</v>
      </c>
      <c r="H14" s="21"/>
      <c r="I14" s="22"/>
      <c r="J14" s="19">
        <f t="shared" si="1"/>
        <v>0</v>
      </c>
      <c r="Z14" s="10"/>
      <c r="AA14" s="10"/>
      <c r="AB14" s="10"/>
      <c r="AC14" s="10"/>
      <c r="AD14" s="10"/>
      <c r="AE14" s="10"/>
      <c r="AF14" s="10"/>
      <c r="AG14" s="10"/>
      <c r="AH14" s="11"/>
      <c r="AI14" s="11">
        <f t="shared" si="3"/>
        <v>0</v>
      </c>
      <c r="AJ14" s="11">
        <f t="shared" si="3"/>
        <v>0</v>
      </c>
    </row>
    <row r="15" spans="1:36" x14ac:dyDescent="0.25">
      <c r="A15" s="15">
        <v>11</v>
      </c>
      <c r="B15" s="16" t="s">
        <v>23</v>
      </c>
      <c r="C15" s="17">
        <f>COUNTIF(J19:J834,11)</f>
        <v>0</v>
      </c>
      <c r="D15" s="17">
        <f>COUNTIF($Z$19:$Z$827,12)</f>
        <v>0</v>
      </c>
      <c r="E15" s="17">
        <f>COUNTIF($Z$19:$Z$827,111)</f>
        <v>0</v>
      </c>
      <c r="F15" s="17">
        <f t="shared" si="2"/>
        <v>0</v>
      </c>
      <c r="G15" s="15">
        <f t="shared" si="0"/>
        <v>0</v>
      </c>
      <c r="H15" s="21"/>
      <c r="I15" s="22"/>
      <c r="J15" s="19">
        <f t="shared" si="1"/>
        <v>0</v>
      </c>
      <c r="Z15" s="10"/>
      <c r="AA15" s="10"/>
      <c r="AB15" s="10"/>
      <c r="AC15" s="10"/>
      <c r="AD15" s="10"/>
      <c r="AE15" s="10"/>
      <c r="AF15" s="10"/>
      <c r="AG15" s="10"/>
      <c r="AH15" s="11"/>
      <c r="AI15" s="11">
        <f t="shared" si="3"/>
        <v>0</v>
      </c>
      <c r="AJ15" s="11">
        <f t="shared" si="3"/>
        <v>0</v>
      </c>
    </row>
    <row r="16" spans="1:36" x14ac:dyDescent="0.25">
      <c r="A16" s="29" t="s">
        <v>24</v>
      </c>
      <c r="B16" s="30"/>
      <c r="C16" s="17">
        <f>SUM(C8:C15)</f>
        <v>123</v>
      </c>
      <c r="D16" s="17">
        <f>COUNTIF($N$19:$N$20,"победитель")</f>
        <v>2</v>
      </c>
      <c r="E16" s="17">
        <f>COUNTIF($N$19:$N$20,"призер")</f>
        <v>0</v>
      </c>
      <c r="F16" s="17">
        <f t="shared" si="2"/>
        <v>2</v>
      </c>
      <c r="G16" s="23">
        <f>SUM(G8:G15)</f>
        <v>89</v>
      </c>
      <c r="H16" s="24"/>
      <c r="I16" s="25"/>
      <c r="J16" s="26">
        <f>SUM(J8:J15)</f>
        <v>55</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25</v>
      </c>
      <c r="D19" s="9" t="s">
        <v>26</v>
      </c>
      <c r="E19" s="9" t="s">
        <v>27</v>
      </c>
      <c r="F19" s="9">
        <v>1687853155</v>
      </c>
      <c r="G19" s="9" t="s">
        <v>28</v>
      </c>
      <c r="H19" s="5"/>
      <c r="I19" s="6">
        <v>5</v>
      </c>
      <c r="J19" s="6">
        <v>5</v>
      </c>
      <c r="K19" s="9">
        <v>84</v>
      </c>
      <c r="L19" s="7">
        <f t="shared" ref="L19:L20" si="4">K19*100/(IF(J19=$A$8,$H$8,IF(J19=$A$9,$H$9,IF(J19=$A$10,$H$10,IF(J19=$A$11,$H$11,IF(J19=$A$12,$H$12,IF(J19=$A$13,$H$13,IF(J19=$A$14,$H$14,$H$15))))))))</f>
        <v>336</v>
      </c>
      <c r="M19" s="8" t="str">
        <f>IF(J19=4,RANK(L19,$AA$19:$AA$302,0)+COUNTIF($AA$1:AA18,AA19),"")&amp;IF(J19=5,RANK(L19,$AB$19:$AB$302,0)+COUNTIF($AB$1:AB18,AB19),"")&amp;IF(J19=6,RANK(L19,$AC$19:$AC$302,0)+COUNTIF($AC$1:AC18,AC19),"")&amp;IF(J19=7,RANK(L19,$AD$19:$AD$302,0)+COUNTIF($AD$1:AD18,AD19),"")&amp;IF(J19=8,RANK(L19,$AE$19:$AE$302,0)+COUNTIF($AE$1:AE18,AE19),"")&amp;IF(J19=9,RANK(L19,$AF$19:$AF$302,0)+COUNTIF($AF$1:AF18,AF19),"")&amp;IF(J19=10,RANK(L19,$AG$19:$AG$302,0)+COUNTIF($AG$1:AG18,AG19),"")&amp;IF(J19=11,RANK(L19,$AH$19:$AH$302,0)+COUNTIF($AH$1:AH18,AH19),"")</f>
        <v>1</v>
      </c>
      <c r="N19" s="9" t="s">
        <v>234</v>
      </c>
      <c r="Z19" s="10">
        <f>IF(N19="победитель",1+J19,IF(N19="призер",100+J19,""))</f>
        <v>6</v>
      </c>
      <c r="AA19" s="10" t="str">
        <f>IF(J19=4,L19,"")</f>
        <v/>
      </c>
      <c r="AB19" s="10">
        <f>IF(J19=5,L19,"")</f>
        <v>336</v>
      </c>
      <c r="AC19" s="10" t="str">
        <f>IF(J19=6,L19,"")</f>
        <v/>
      </c>
      <c r="AD19" s="10" t="str">
        <f>IF(J19=7,L19,"")</f>
        <v/>
      </c>
      <c r="AE19" s="10" t="str">
        <f>IF(J19=8,L19,"")</f>
        <v/>
      </c>
      <c r="AF19" s="10" t="str">
        <f>IF(J19=9,L19,"")</f>
        <v/>
      </c>
      <c r="AG19" s="10" t="str">
        <f>IF(J19=10,L19,"")</f>
        <v/>
      </c>
      <c r="AH19" s="10" t="str">
        <f>IF(J19=11,L19,"")</f>
        <v/>
      </c>
      <c r="AI19" s="13" t="str">
        <f>IF(J19=4,RANK(L19,$AA$19:$AA$302,0),"")&amp;IF(J19=5,RANK(L19,$AB$19:$AB$302,0),"")&amp;IF(J19=6,RANK(L19,$AC$19:$AC$302,0),"")&amp;IF(J19=7,RANK(L19,$AD$19:$AD$302,0),"")&amp;IF(J19=8,RANK(L19,$AE$19:$AE$302,0),"")&amp;IF(J19=9,RANK(L19,$AF$19:$AF$302,0),"")&amp;IF(J19=10,RANK(L19,$AG$19:$AG$302,0),"")&amp;IF(J19=11,RANK(L19,$AH$19:$AH$302,0),"")</f>
        <v>1</v>
      </c>
      <c r="AJ19" s="11">
        <f>AI19+1-1</f>
        <v>1</v>
      </c>
    </row>
    <row r="20" spans="1:36" x14ac:dyDescent="0.25">
      <c r="A20" s="1">
        <v>2</v>
      </c>
      <c r="B20" s="4">
        <v>48</v>
      </c>
      <c r="C20" s="9" t="s">
        <v>29</v>
      </c>
      <c r="D20" s="9" t="s">
        <v>30</v>
      </c>
      <c r="E20" s="9" t="s">
        <v>31</v>
      </c>
      <c r="F20" s="9">
        <v>4254321113</v>
      </c>
      <c r="G20" s="9" t="s">
        <v>28</v>
      </c>
      <c r="H20" s="27"/>
      <c r="I20" s="6">
        <v>5</v>
      </c>
      <c r="J20" s="6">
        <v>5</v>
      </c>
      <c r="K20" s="9">
        <v>84</v>
      </c>
      <c r="L20" s="7">
        <f t="shared" si="4"/>
        <v>336</v>
      </c>
      <c r="M20" s="8" t="str">
        <f>IF(J20=4,RANK(L20,$AA$19:$AA$302,0)+COUNTIF($AA$1:AA19,AA20),"")&amp;IF(J20=5,RANK(L20,$AB$19:$AB$302,0)+COUNTIF($AB$1:AB19,AB20),"")&amp;IF(J20=6,RANK(L20,$AC$19:$AC$302,0)+COUNTIF($AC$1:AC19,AC20),"")&amp;IF(J20=7,RANK(L20,$AD$19:$AD$302,0)+COUNTIF($AD$1:AD19,AD20),"")&amp;IF(J20=8,RANK(L20,$AE$19:$AE$302,0)+COUNTIF($AE$1:AE19,AE20),"")&amp;IF(J20=9,RANK(L20,$AF$19:$AF$302,0)+COUNTIF($AF$1:AF19,AF20),"")&amp;IF(J20=10,RANK(L20,$AG$19:$AG$302,0)+COUNTIF($AG$1:AG19,AG20),"")&amp;IF(J20=11,RANK(L20,$AH$19:$AH$302,0)+COUNTIF($AH$1:AH19,AH20),"")</f>
        <v>2</v>
      </c>
      <c r="N20" s="9" t="s">
        <v>234</v>
      </c>
      <c r="Z20" s="10">
        <f t="shared" ref="Z20:Z83" si="5">IF(N20="победитель",1+J20,IF(N20="призер",100+J20,""))</f>
        <v>6</v>
      </c>
      <c r="AA20" s="10" t="str">
        <f t="shared" ref="AA20:AA83" si="6">IF(J20=4,L20,"")</f>
        <v/>
      </c>
      <c r="AB20" s="10">
        <f t="shared" ref="AB20:AB83" si="7">IF(J20=5,L20,"")</f>
        <v>336</v>
      </c>
      <c r="AC20" s="10" t="str">
        <f t="shared" ref="AC20:AC83" si="8">IF(J20=6,L20,"")</f>
        <v/>
      </c>
      <c r="AD20" s="10" t="str">
        <f t="shared" ref="AD20:AD83" si="9">IF(J20=7,L20,"")</f>
        <v/>
      </c>
      <c r="AE20" s="10" t="str">
        <f t="shared" ref="AE20:AE83" si="10">IF(J20=8,L20,"")</f>
        <v/>
      </c>
      <c r="AF20" s="10" t="str">
        <f t="shared" ref="AF20:AF83" si="11">IF(J20=9,L20,"")</f>
        <v/>
      </c>
      <c r="AG20" s="10" t="str">
        <f t="shared" ref="AG20:AG83" si="12">IF(J20=10,L20,"")</f>
        <v/>
      </c>
      <c r="AH20" s="10" t="str">
        <f t="shared" ref="AH20:AH83" si="13">IF(J20=11,L20,"")</f>
        <v/>
      </c>
      <c r="AI20" s="13" t="str">
        <f t="shared" ref="AI20:AI83" si="14">IF(J20=4,RANK(L20,$AA$19:$AA$302,0),"")&amp;IF(J20=5,RANK(L20,$AB$19:$AB$302,0),"")&amp;IF(J20=6,RANK(L20,$AC$19:$AC$302,0),"")&amp;IF(J20=7,RANK(L20,$AD$19:$AD$302,0),"")&amp;IF(J20=8,RANK(L20,$AE$19:$AE$302,0),"")&amp;IF(J20=9,RANK(L20,$AF$19:$AF$302,0),"")&amp;IF(J20=10,RANK(L20,$AG$19:$AG$302,0),"")&amp;IF(J20=11,RANK(L20,$AH$19:$AH$302,0),"")</f>
        <v>1</v>
      </c>
      <c r="AJ20" s="11">
        <f t="shared" ref="AJ20:AJ83" si="15">AI20+1-1</f>
        <v>1</v>
      </c>
    </row>
    <row r="21" spans="1:36" x14ac:dyDescent="0.25">
      <c r="A21" s="1">
        <v>3</v>
      </c>
      <c r="B21" s="4">
        <v>48</v>
      </c>
      <c r="C21" s="9" t="s">
        <v>32</v>
      </c>
      <c r="D21" s="9" t="s">
        <v>33</v>
      </c>
      <c r="E21" s="9" t="s">
        <v>34</v>
      </c>
      <c r="F21" s="9">
        <v>2325018959</v>
      </c>
      <c r="G21" s="9" t="s">
        <v>28</v>
      </c>
      <c r="H21" s="27"/>
      <c r="I21" s="6">
        <v>5</v>
      </c>
      <c r="J21" s="6">
        <v>5</v>
      </c>
      <c r="K21" s="9">
        <v>82</v>
      </c>
      <c r="L21" s="7">
        <f t="shared" ref="L21:L84" si="16">K21*100/(IF(J21=$A$8,$H$8,IF(J21=$A$9,$H$9,IF(J21=$A$10,$H$10,IF(J21=$A$11,$H$11,IF(J21=$A$12,$H$12,IF(J21=$A$13,$H$13,IF(J21=$A$14,$H$14,$H$15))))))))</f>
        <v>328</v>
      </c>
      <c r="M21" s="8" t="str">
        <f>IF(J21=4,RANK(L21,$AA$19:$AA$302,0)+COUNTIF($AA$1:AA20,AA21),"")&amp;IF(J21=5,RANK(L21,$AB$19:$AB$302,0)+COUNTIF($AB$1:AB20,AB21),"")&amp;IF(J21=6,RANK(L21,$AC$19:$AC$302,0)+COUNTIF($AC$1:AC20,AC21),"")&amp;IF(J21=7,RANK(L21,$AD$19:$AD$302,0)+COUNTIF($AD$1:AD20,AD21),"")&amp;IF(J21=8,RANK(L21,$AE$19:$AE$302,0)+COUNTIF($AE$1:AE20,AE21),"")&amp;IF(J21=9,RANK(L21,$AF$19:$AF$302,0)+COUNTIF($AF$1:AF20,AF21),"")&amp;IF(J21=10,RANK(L21,$AG$19:$AG$302,0)+COUNTIF($AG$1:AG20,AG21),"")&amp;IF(J21=11,RANK(L21,$AH$19:$AH$302,0)+COUNTIF($AH$1:AH20,AH21),"")</f>
        <v>3</v>
      </c>
      <c r="N21" s="9" t="s">
        <v>235</v>
      </c>
      <c r="Z21" s="10">
        <f t="shared" si="5"/>
        <v>105</v>
      </c>
      <c r="AA21" s="10" t="str">
        <f t="shared" si="6"/>
        <v/>
      </c>
      <c r="AB21" s="10">
        <f t="shared" si="7"/>
        <v>328</v>
      </c>
      <c r="AC21" s="10" t="str">
        <f t="shared" si="8"/>
        <v/>
      </c>
      <c r="AD21" s="10" t="str">
        <f t="shared" si="9"/>
        <v/>
      </c>
      <c r="AE21" s="10" t="str">
        <f t="shared" si="10"/>
        <v/>
      </c>
      <c r="AF21" s="10" t="str">
        <f t="shared" si="11"/>
        <v/>
      </c>
      <c r="AG21" s="10" t="str">
        <f t="shared" si="12"/>
        <v/>
      </c>
      <c r="AH21" s="10" t="str">
        <f t="shared" si="13"/>
        <v/>
      </c>
      <c r="AI21" s="13" t="str">
        <f t="shared" si="14"/>
        <v>3</v>
      </c>
      <c r="AJ21" s="11">
        <f t="shared" si="15"/>
        <v>3</v>
      </c>
    </row>
    <row r="22" spans="1:36" x14ac:dyDescent="0.25">
      <c r="A22" s="1">
        <v>4</v>
      </c>
      <c r="B22" s="4">
        <v>48</v>
      </c>
      <c r="C22" s="9" t="s">
        <v>35</v>
      </c>
      <c r="D22" s="9" t="s">
        <v>36</v>
      </c>
      <c r="E22" s="9" t="s">
        <v>37</v>
      </c>
      <c r="F22" s="9">
        <v>4210953664</v>
      </c>
      <c r="G22" s="9" t="s">
        <v>28</v>
      </c>
      <c r="H22" s="27"/>
      <c r="I22" s="6">
        <v>5</v>
      </c>
      <c r="J22" s="6">
        <v>5</v>
      </c>
      <c r="K22" s="9">
        <v>80</v>
      </c>
      <c r="L22" s="7">
        <f t="shared" si="16"/>
        <v>320</v>
      </c>
      <c r="M22" s="8" t="str">
        <f>IF(J22=4,RANK(L22,$AA$19:$AA$302,0)+COUNTIF($AA$1:AA21,AA22),"")&amp;IF(J22=5,RANK(L22,$AB$19:$AB$302,0)+COUNTIF($AB$1:AB21,AB22),"")&amp;IF(J22=6,RANK(L22,$AC$19:$AC$302,0)+COUNTIF($AC$1:AC21,AC22),"")&amp;IF(J22=7,RANK(L22,$AD$19:$AD$302,0)+COUNTIF($AD$1:AD21,AD22),"")&amp;IF(J22=8,RANK(L22,$AE$19:$AE$302,0)+COUNTIF($AE$1:AE21,AE22),"")&amp;IF(J22=9,RANK(L22,$AF$19:$AF$302,0)+COUNTIF($AF$1:AF21,AF22),"")&amp;IF(J22=10,RANK(L22,$AG$19:$AG$302,0)+COUNTIF($AG$1:AG21,AG22),"")&amp;IF(J22=11,RANK(L22,$AH$19:$AH$302,0)+COUNTIF($AH$1:AH21,AH22),"")</f>
        <v>4</v>
      </c>
      <c r="N22" s="9" t="s">
        <v>235</v>
      </c>
      <c r="Z22" s="10">
        <f t="shared" si="5"/>
        <v>105</v>
      </c>
      <c r="AA22" s="10" t="str">
        <f t="shared" si="6"/>
        <v/>
      </c>
      <c r="AB22" s="10">
        <f t="shared" si="7"/>
        <v>320</v>
      </c>
      <c r="AC22" s="10" t="str">
        <f t="shared" si="8"/>
        <v/>
      </c>
      <c r="AD22" s="10" t="str">
        <f t="shared" si="9"/>
        <v/>
      </c>
      <c r="AE22" s="10" t="str">
        <f t="shared" si="10"/>
        <v/>
      </c>
      <c r="AF22" s="10" t="str">
        <f t="shared" si="11"/>
        <v/>
      </c>
      <c r="AG22" s="10" t="str">
        <f t="shared" si="12"/>
        <v/>
      </c>
      <c r="AH22" s="10" t="str">
        <f t="shared" si="13"/>
        <v/>
      </c>
      <c r="AI22" s="13" t="str">
        <f t="shared" si="14"/>
        <v>4</v>
      </c>
      <c r="AJ22" s="11">
        <f t="shared" si="15"/>
        <v>4</v>
      </c>
    </row>
    <row r="23" spans="1:36" x14ac:dyDescent="0.25">
      <c r="A23" s="1">
        <v>5</v>
      </c>
      <c r="B23" s="4">
        <v>48</v>
      </c>
      <c r="C23" s="9" t="s">
        <v>38</v>
      </c>
      <c r="D23" s="9" t="s">
        <v>39</v>
      </c>
      <c r="E23" s="9" t="s">
        <v>40</v>
      </c>
      <c r="F23" s="9">
        <v>447525927</v>
      </c>
      <c r="G23" s="9" t="s">
        <v>41</v>
      </c>
      <c r="H23" s="27"/>
      <c r="I23" s="6">
        <v>5</v>
      </c>
      <c r="J23" s="6">
        <v>5</v>
      </c>
      <c r="K23" s="9">
        <v>21</v>
      </c>
      <c r="L23" s="7">
        <f t="shared" si="16"/>
        <v>84</v>
      </c>
      <c r="M23" s="8" t="str">
        <f>IF(J23=4,RANK(L23,$AA$19:$AA$302,0)+COUNTIF($AA$1:AA22,AA23),"")&amp;IF(J23=5,RANK(L23,$AB$19:$AB$302,0)+COUNTIF($AB$1:AB22,AB23),"")&amp;IF(J23=6,RANK(L23,$AC$19:$AC$302,0)+COUNTIF($AC$1:AC22,AC23),"")&amp;IF(J23=7,RANK(L23,$AD$19:$AD$302,0)+COUNTIF($AD$1:AD22,AD23),"")&amp;IF(J23=8,RANK(L23,$AE$19:$AE$302,0)+COUNTIF($AE$1:AE22,AE23),"")&amp;IF(J23=9,RANK(L23,$AF$19:$AF$302,0)+COUNTIF($AF$1:AF22,AF23),"")&amp;IF(J23=10,RANK(L23,$AG$19:$AG$302,0)+COUNTIF($AG$1:AG22,AG23),"")&amp;IF(J23=11,RANK(L23,$AH$19:$AH$302,0)+COUNTIF($AH$1:AH22,AH23),"")</f>
        <v>5</v>
      </c>
      <c r="N23" s="9" t="s">
        <v>234</v>
      </c>
      <c r="Z23" s="10">
        <f t="shared" si="5"/>
        <v>6</v>
      </c>
      <c r="AA23" s="10" t="str">
        <f t="shared" si="6"/>
        <v/>
      </c>
      <c r="AB23" s="10">
        <f t="shared" si="7"/>
        <v>84</v>
      </c>
      <c r="AC23" s="10" t="str">
        <f t="shared" si="8"/>
        <v/>
      </c>
      <c r="AD23" s="10" t="str">
        <f t="shared" si="9"/>
        <v/>
      </c>
      <c r="AE23" s="10" t="str">
        <f t="shared" si="10"/>
        <v/>
      </c>
      <c r="AF23" s="10" t="str">
        <f t="shared" si="11"/>
        <v/>
      </c>
      <c r="AG23" s="10" t="str">
        <f t="shared" si="12"/>
        <v/>
      </c>
      <c r="AH23" s="10" t="str">
        <f t="shared" si="13"/>
        <v/>
      </c>
      <c r="AI23" s="13" t="str">
        <f t="shared" si="14"/>
        <v>5</v>
      </c>
      <c r="AJ23" s="11">
        <f t="shared" si="15"/>
        <v>5</v>
      </c>
    </row>
    <row r="24" spans="1:36" x14ac:dyDescent="0.25">
      <c r="A24" s="1">
        <v>6</v>
      </c>
      <c r="B24" s="4">
        <v>48</v>
      </c>
      <c r="C24" s="9" t="s">
        <v>42</v>
      </c>
      <c r="D24" s="9" t="s">
        <v>36</v>
      </c>
      <c r="E24" s="9" t="s">
        <v>37</v>
      </c>
      <c r="F24" s="9">
        <v>2846999317</v>
      </c>
      <c r="G24" s="9" t="s">
        <v>43</v>
      </c>
      <c r="H24" s="27"/>
      <c r="I24" s="6">
        <v>5</v>
      </c>
      <c r="J24" s="6">
        <v>5</v>
      </c>
      <c r="K24" s="9">
        <v>20</v>
      </c>
      <c r="L24" s="7">
        <f t="shared" si="16"/>
        <v>80</v>
      </c>
      <c r="M24" s="8" t="str">
        <f>IF(J24=4,RANK(L24,$AA$19:$AA$302,0)+COUNTIF($AA$1:AA23,AA24),"")&amp;IF(J24=5,RANK(L24,$AB$19:$AB$302,0)+COUNTIF($AB$1:AB23,AB24),"")&amp;IF(J24=6,RANK(L24,$AC$19:$AC$302,0)+COUNTIF($AC$1:AC23,AC24),"")&amp;IF(J24=7,RANK(L24,$AD$19:$AD$302,0)+COUNTIF($AD$1:AD23,AD24),"")&amp;IF(J24=8,RANK(L24,$AE$19:$AE$302,0)+COUNTIF($AE$1:AE23,AE24),"")&amp;IF(J24=9,RANK(L24,$AF$19:$AF$302,0)+COUNTIF($AF$1:AF23,AF24),"")&amp;IF(J24=10,RANK(L24,$AG$19:$AG$302,0)+COUNTIF($AG$1:AG23,AG24),"")&amp;IF(J24=11,RANK(L24,$AH$19:$AH$302,0)+COUNTIF($AH$1:AH23,AH24),"")</f>
        <v>6</v>
      </c>
      <c r="N24" s="9" t="s">
        <v>234</v>
      </c>
      <c r="Z24" s="10">
        <f t="shared" si="5"/>
        <v>6</v>
      </c>
      <c r="AA24" s="10" t="str">
        <f t="shared" si="6"/>
        <v/>
      </c>
      <c r="AB24" s="10">
        <f t="shared" si="7"/>
        <v>80</v>
      </c>
      <c r="AC24" s="10" t="str">
        <f t="shared" si="8"/>
        <v/>
      </c>
      <c r="AD24" s="10" t="str">
        <f t="shared" si="9"/>
        <v/>
      </c>
      <c r="AE24" s="10" t="str">
        <f t="shared" si="10"/>
        <v/>
      </c>
      <c r="AF24" s="10" t="str">
        <f t="shared" si="11"/>
        <v/>
      </c>
      <c r="AG24" s="10" t="str">
        <f t="shared" si="12"/>
        <v/>
      </c>
      <c r="AH24" s="10" t="str">
        <f t="shared" si="13"/>
        <v/>
      </c>
      <c r="AI24" s="13" t="str">
        <f t="shared" si="14"/>
        <v>6</v>
      </c>
      <c r="AJ24" s="11">
        <f t="shared" si="15"/>
        <v>6</v>
      </c>
    </row>
    <row r="25" spans="1:36" x14ac:dyDescent="0.25">
      <c r="A25" s="1">
        <v>7</v>
      </c>
      <c r="B25" s="4">
        <v>48</v>
      </c>
      <c r="C25" s="9" t="s">
        <v>44</v>
      </c>
      <c r="D25" s="9" t="s">
        <v>39</v>
      </c>
      <c r="E25" s="9" t="s">
        <v>37</v>
      </c>
      <c r="F25" s="9">
        <v>1615936598</v>
      </c>
      <c r="G25" s="9" t="s">
        <v>41</v>
      </c>
      <c r="H25" s="27"/>
      <c r="I25" s="6">
        <v>5</v>
      </c>
      <c r="J25" s="6">
        <v>5</v>
      </c>
      <c r="K25" s="9">
        <v>18</v>
      </c>
      <c r="L25" s="7">
        <f t="shared" si="16"/>
        <v>72</v>
      </c>
      <c r="M25" s="8" t="str">
        <f>IF(J25=4,RANK(L25,$AA$19:$AA$302,0)+COUNTIF($AA$1:AA24,AA25),"")&amp;IF(J25=5,RANK(L25,$AB$19:$AB$302,0)+COUNTIF($AB$1:AB24,AB25),"")&amp;IF(J25=6,RANK(L25,$AC$19:$AC$302,0)+COUNTIF($AC$1:AC24,AC25),"")&amp;IF(J25=7,RANK(L25,$AD$19:$AD$302,0)+COUNTIF($AD$1:AD24,AD25),"")&amp;IF(J25=8,RANK(L25,$AE$19:$AE$302,0)+COUNTIF($AE$1:AE24,AE25),"")&amp;IF(J25=9,RANK(L25,$AF$19:$AF$302,0)+COUNTIF($AF$1:AF24,AF25),"")&amp;IF(J25=10,RANK(L25,$AG$19:$AG$302,0)+COUNTIF($AG$1:AG24,AG25),"")&amp;IF(J25=11,RANK(L25,$AH$19:$AH$302,0)+COUNTIF($AH$1:AH24,AH25),"")</f>
        <v>7</v>
      </c>
      <c r="N25" s="9" t="s">
        <v>235</v>
      </c>
      <c r="Z25" s="10">
        <f t="shared" si="5"/>
        <v>105</v>
      </c>
      <c r="AA25" s="10" t="str">
        <f t="shared" si="6"/>
        <v/>
      </c>
      <c r="AB25" s="10">
        <f t="shared" si="7"/>
        <v>72</v>
      </c>
      <c r="AC25" s="10" t="str">
        <f t="shared" si="8"/>
        <v/>
      </c>
      <c r="AD25" s="10" t="str">
        <f t="shared" si="9"/>
        <v/>
      </c>
      <c r="AE25" s="10" t="str">
        <f t="shared" si="10"/>
        <v/>
      </c>
      <c r="AF25" s="10" t="str">
        <f t="shared" si="11"/>
        <v/>
      </c>
      <c r="AG25" s="10" t="str">
        <f t="shared" si="12"/>
        <v/>
      </c>
      <c r="AH25" s="10" t="str">
        <f t="shared" si="13"/>
        <v/>
      </c>
      <c r="AI25" s="13" t="str">
        <f t="shared" si="14"/>
        <v>7</v>
      </c>
      <c r="AJ25" s="11">
        <f t="shared" si="15"/>
        <v>7</v>
      </c>
    </row>
    <row r="26" spans="1:36" x14ac:dyDescent="0.25">
      <c r="A26" s="1">
        <v>8</v>
      </c>
      <c r="B26" s="4">
        <v>48</v>
      </c>
      <c r="C26" s="9" t="s">
        <v>45</v>
      </c>
      <c r="D26" s="9" t="s">
        <v>46</v>
      </c>
      <c r="E26" s="9" t="s">
        <v>47</v>
      </c>
      <c r="F26" s="9">
        <v>2152693860</v>
      </c>
      <c r="G26" s="9" t="s">
        <v>43</v>
      </c>
      <c r="H26" s="27"/>
      <c r="I26" s="6">
        <v>5</v>
      </c>
      <c r="J26" s="6">
        <v>5</v>
      </c>
      <c r="K26" s="9">
        <v>18</v>
      </c>
      <c r="L26" s="7">
        <f t="shared" si="16"/>
        <v>72</v>
      </c>
      <c r="M26" s="8" t="str">
        <f>IF(J26=4,RANK(L26,$AA$19:$AA$302,0)+COUNTIF($AA$1:AA25,AA26),"")&amp;IF(J26=5,RANK(L26,$AB$19:$AB$302,0)+COUNTIF($AB$1:AB25,AB26),"")&amp;IF(J26=6,RANK(L26,$AC$19:$AC$302,0)+COUNTIF($AC$1:AC25,AC26),"")&amp;IF(J26=7,RANK(L26,$AD$19:$AD$302,0)+COUNTIF($AD$1:AD25,AD26),"")&amp;IF(J26=8,RANK(L26,$AE$19:$AE$302,0)+COUNTIF($AE$1:AE25,AE26),"")&amp;IF(J26=9,RANK(L26,$AF$19:$AF$302,0)+COUNTIF($AF$1:AF25,AF26),"")&amp;IF(J26=10,RANK(L26,$AG$19:$AG$302,0)+COUNTIF($AG$1:AG25,AG26),"")&amp;IF(J26=11,RANK(L26,$AH$19:$AH$302,0)+COUNTIF($AH$1:AH25,AH26),"")</f>
        <v>8</v>
      </c>
      <c r="N26" s="9" t="s">
        <v>235</v>
      </c>
      <c r="Z26" s="10">
        <f t="shared" si="5"/>
        <v>105</v>
      </c>
      <c r="AA26" s="10" t="str">
        <f t="shared" si="6"/>
        <v/>
      </c>
      <c r="AB26" s="10">
        <f t="shared" si="7"/>
        <v>72</v>
      </c>
      <c r="AC26" s="10" t="str">
        <f t="shared" si="8"/>
        <v/>
      </c>
      <c r="AD26" s="10" t="str">
        <f t="shared" si="9"/>
        <v/>
      </c>
      <c r="AE26" s="10" t="str">
        <f t="shared" si="10"/>
        <v/>
      </c>
      <c r="AF26" s="10" t="str">
        <f t="shared" si="11"/>
        <v/>
      </c>
      <c r="AG26" s="10" t="str">
        <f t="shared" si="12"/>
        <v/>
      </c>
      <c r="AH26" s="10" t="str">
        <f t="shared" si="13"/>
        <v/>
      </c>
      <c r="AI26" s="13" t="str">
        <f t="shared" si="14"/>
        <v>7</v>
      </c>
      <c r="AJ26" s="11">
        <f t="shared" si="15"/>
        <v>7</v>
      </c>
    </row>
    <row r="27" spans="1:36" x14ac:dyDescent="0.25">
      <c r="A27" s="1">
        <v>9</v>
      </c>
      <c r="B27" s="4">
        <v>48</v>
      </c>
      <c r="C27" s="9" t="s">
        <v>48</v>
      </c>
      <c r="D27" s="9" t="s">
        <v>49</v>
      </c>
      <c r="E27" s="9" t="s">
        <v>47</v>
      </c>
      <c r="F27" s="9">
        <v>10478663</v>
      </c>
      <c r="G27" s="9" t="s">
        <v>41</v>
      </c>
      <c r="H27" s="27"/>
      <c r="I27" s="6">
        <v>5</v>
      </c>
      <c r="J27" s="6">
        <v>5</v>
      </c>
      <c r="K27" s="9">
        <v>17</v>
      </c>
      <c r="L27" s="7">
        <f t="shared" si="16"/>
        <v>68</v>
      </c>
      <c r="M27" s="8" t="str">
        <f>IF(J27=4,RANK(L27,$AA$19:$AA$302,0)+COUNTIF($AA$1:AA26,AA27),"")&amp;IF(J27=5,RANK(L27,$AB$19:$AB$302,0)+COUNTIF($AB$1:AB26,AB27),"")&amp;IF(J27=6,RANK(L27,$AC$19:$AC$302,0)+COUNTIF($AC$1:AC26,AC27),"")&amp;IF(J27=7,RANK(L27,$AD$19:$AD$302,0)+COUNTIF($AD$1:AD26,AD27),"")&amp;IF(J27=8,RANK(L27,$AE$19:$AE$302,0)+COUNTIF($AE$1:AE26,AE27),"")&amp;IF(J27=9,RANK(L27,$AF$19:$AF$302,0)+COUNTIF($AF$1:AF26,AF27),"")&amp;IF(J27=10,RANK(L27,$AG$19:$AG$302,0)+COUNTIF($AG$1:AG26,AG27),"")&amp;IF(J27=11,RANK(L27,$AH$19:$AH$302,0)+COUNTIF($AH$1:AH26,AH27),"")</f>
        <v>9</v>
      </c>
      <c r="N27" s="9" t="s">
        <v>235</v>
      </c>
      <c r="Z27" s="10">
        <f t="shared" si="5"/>
        <v>105</v>
      </c>
      <c r="AA27" s="10" t="str">
        <f t="shared" si="6"/>
        <v/>
      </c>
      <c r="AB27" s="10">
        <f t="shared" si="7"/>
        <v>68</v>
      </c>
      <c r="AC27" s="10" t="str">
        <f t="shared" si="8"/>
        <v/>
      </c>
      <c r="AD27" s="10" t="str">
        <f t="shared" si="9"/>
        <v/>
      </c>
      <c r="AE27" s="10" t="str">
        <f t="shared" si="10"/>
        <v/>
      </c>
      <c r="AF27" s="10" t="str">
        <f t="shared" si="11"/>
        <v/>
      </c>
      <c r="AG27" s="10" t="str">
        <f t="shared" si="12"/>
        <v/>
      </c>
      <c r="AH27" s="10" t="str">
        <f t="shared" si="13"/>
        <v/>
      </c>
      <c r="AI27" s="13" t="str">
        <f t="shared" si="14"/>
        <v>9</v>
      </c>
      <c r="AJ27" s="11">
        <f t="shared" si="15"/>
        <v>9</v>
      </c>
    </row>
    <row r="28" spans="1:36" x14ac:dyDescent="0.25">
      <c r="A28" s="1">
        <v>10</v>
      </c>
      <c r="B28" s="4">
        <v>48</v>
      </c>
      <c r="C28" s="9" t="s">
        <v>50</v>
      </c>
      <c r="D28" s="9" t="s">
        <v>51</v>
      </c>
      <c r="E28" s="9" t="s">
        <v>52</v>
      </c>
      <c r="F28" s="9">
        <v>1161373077</v>
      </c>
      <c r="G28" s="9" t="s">
        <v>53</v>
      </c>
      <c r="H28" s="27"/>
      <c r="I28" s="6">
        <v>5</v>
      </c>
      <c r="J28" s="6">
        <v>5</v>
      </c>
      <c r="K28" s="9">
        <v>17</v>
      </c>
      <c r="L28" s="7">
        <f t="shared" si="16"/>
        <v>68</v>
      </c>
      <c r="M28" s="8" t="str">
        <f>IF(J28=4,RANK(L28,$AA$19:$AA$302,0)+COUNTIF($AA$1:AA27,AA28),"")&amp;IF(J28=5,RANK(L28,$AB$19:$AB$302,0)+COUNTIF($AB$1:AB27,AB28),"")&amp;IF(J28=6,RANK(L28,$AC$19:$AC$302,0)+COUNTIF($AC$1:AC27,AC28),"")&amp;IF(J28=7,RANK(L28,$AD$19:$AD$302,0)+COUNTIF($AD$1:AD27,AD28),"")&amp;IF(J28=8,RANK(L28,$AE$19:$AE$302,0)+COUNTIF($AE$1:AE27,AE28),"")&amp;IF(J28=9,RANK(L28,$AF$19:$AF$302,0)+COUNTIF($AF$1:AF27,AF28),"")&amp;IF(J28=10,RANK(L28,$AG$19:$AG$302,0)+COUNTIF($AG$1:AG27,AG28),"")&amp;IF(J28=11,RANK(L28,$AH$19:$AH$302,0)+COUNTIF($AH$1:AH27,AH28),"")</f>
        <v>10</v>
      </c>
      <c r="N28" s="9" t="s">
        <v>234</v>
      </c>
      <c r="Z28" s="10">
        <f t="shared" si="5"/>
        <v>6</v>
      </c>
      <c r="AA28" s="10" t="str">
        <f t="shared" si="6"/>
        <v/>
      </c>
      <c r="AB28" s="10">
        <f t="shared" si="7"/>
        <v>68</v>
      </c>
      <c r="AC28" s="10" t="str">
        <f t="shared" si="8"/>
        <v/>
      </c>
      <c r="AD28" s="10" t="str">
        <f t="shared" si="9"/>
        <v/>
      </c>
      <c r="AE28" s="10" t="str">
        <f t="shared" si="10"/>
        <v/>
      </c>
      <c r="AF28" s="10" t="str">
        <f t="shared" si="11"/>
        <v/>
      </c>
      <c r="AG28" s="10" t="str">
        <f t="shared" si="12"/>
        <v/>
      </c>
      <c r="AH28" s="10" t="str">
        <f t="shared" si="13"/>
        <v/>
      </c>
      <c r="AI28" s="13" t="str">
        <f t="shared" si="14"/>
        <v>9</v>
      </c>
      <c r="AJ28" s="11">
        <f t="shared" si="15"/>
        <v>9</v>
      </c>
    </row>
    <row r="29" spans="1:36" x14ac:dyDescent="0.25">
      <c r="A29" s="1">
        <v>11</v>
      </c>
      <c r="B29" s="4">
        <v>48</v>
      </c>
      <c r="C29" s="9" t="s">
        <v>54</v>
      </c>
      <c r="D29" s="9" t="s">
        <v>55</v>
      </c>
      <c r="E29" s="9" t="s">
        <v>56</v>
      </c>
      <c r="F29" s="9">
        <v>2751742164</v>
      </c>
      <c r="G29" s="9" t="s">
        <v>53</v>
      </c>
      <c r="H29" s="27"/>
      <c r="I29" s="6">
        <v>5</v>
      </c>
      <c r="J29" s="6">
        <v>5</v>
      </c>
      <c r="K29" s="9">
        <v>16</v>
      </c>
      <c r="L29" s="7">
        <f t="shared" si="16"/>
        <v>64</v>
      </c>
      <c r="M29" s="8" t="str">
        <f>IF(J29=4,RANK(L29,$AA$19:$AA$302,0)+COUNTIF($AA$1:AA28,AA29),"")&amp;IF(J29=5,RANK(L29,$AB$19:$AB$302,0)+COUNTIF($AB$1:AB28,AB29),"")&amp;IF(J29=6,RANK(L29,$AC$19:$AC$302,0)+COUNTIF($AC$1:AC28,AC29),"")&amp;IF(J29=7,RANK(L29,$AD$19:$AD$302,0)+COUNTIF($AD$1:AD28,AD29),"")&amp;IF(J29=8,RANK(L29,$AE$19:$AE$302,0)+COUNTIF($AE$1:AE28,AE29),"")&amp;IF(J29=9,RANK(L29,$AF$19:$AF$302,0)+COUNTIF($AF$1:AF28,AF29),"")&amp;IF(J29=10,RANK(L29,$AG$19:$AG$302,0)+COUNTIF($AG$1:AG28,AG29),"")&amp;IF(J29=11,RANK(L29,$AH$19:$AH$302,0)+COUNTIF($AH$1:AH28,AH29),"")</f>
        <v>11</v>
      </c>
      <c r="N29" s="9" t="s">
        <v>235</v>
      </c>
      <c r="Z29" s="10">
        <f t="shared" si="5"/>
        <v>105</v>
      </c>
      <c r="AA29" s="10" t="str">
        <f t="shared" si="6"/>
        <v/>
      </c>
      <c r="AB29" s="10">
        <f t="shared" si="7"/>
        <v>64</v>
      </c>
      <c r="AC29" s="10" t="str">
        <f t="shared" si="8"/>
        <v/>
      </c>
      <c r="AD29" s="10" t="str">
        <f t="shared" si="9"/>
        <v/>
      </c>
      <c r="AE29" s="10" t="str">
        <f t="shared" si="10"/>
        <v/>
      </c>
      <c r="AF29" s="10" t="str">
        <f t="shared" si="11"/>
        <v/>
      </c>
      <c r="AG29" s="10" t="str">
        <f t="shared" si="12"/>
        <v/>
      </c>
      <c r="AH29" s="10" t="str">
        <f t="shared" si="13"/>
        <v/>
      </c>
      <c r="AI29" s="13" t="str">
        <f t="shared" si="14"/>
        <v>11</v>
      </c>
      <c r="AJ29" s="11">
        <f t="shared" si="15"/>
        <v>11</v>
      </c>
    </row>
    <row r="30" spans="1:36" x14ac:dyDescent="0.25">
      <c r="A30" s="1">
        <v>12</v>
      </c>
      <c r="B30" s="4">
        <v>48</v>
      </c>
      <c r="C30" s="9" t="s">
        <v>57</v>
      </c>
      <c r="D30" s="9" t="s">
        <v>58</v>
      </c>
      <c r="E30" s="9" t="s">
        <v>59</v>
      </c>
      <c r="F30" s="9">
        <v>3655022490</v>
      </c>
      <c r="G30" s="9" t="s">
        <v>43</v>
      </c>
      <c r="H30" s="27"/>
      <c r="I30" s="6">
        <v>5</v>
      </c>
      <c r="J30" s="6">
        <v>5</v>
      </c>
      <c r="K30" s="9">
        <v>16</v>
      </c>
      <c r="L30" s="7">
        <f t="shared" si="16"/>
        <v>64</v>
      </c>
      <c r="M30" s="8" t="str">
        <f>IF(J30=4,RANK(L30,$AA$19:$AA$302,0)+COUNTIF($AA$1:AA29,AA30),"")&amp;IF(J30=5,RANK(L30,$AB$19:$AB$302,0)+COUNTIF($AB$1:AB29,AB30),"")&amp;IF(J30=6,RANK(L30,$AC$19:$AC$302,0)+COUNTIF($AC$1:AC29,AC30),"")&amp;IF(J30=7,RANK(L30,$AD$19:$AD$302,0)+COUNTIF($AD$1:AD29,AD30),"")&amp;IF(J30=8,RANK(L30,$AE$19:$AE$302,0)+COUNTIF($AE$1:AE29,AE30),"")&amp;IF(J30=9,RANK(L30,$AF$19:$AF$302,0)+COUNTIF($AF$1:AF29,AF30),"")&amp;IF(J30=10,RANK(L30,$AG$19:$AG$302,0)+COUNTIF($AG$1:AG29,AG30),"")&amp;IF(J30=11,RANK(L30,$AH$19:$AH$302,0)+COUNTIF($AH$1:AH29,AH30),"")</f>
        <v>12</v>
      </c>
      <c r="N30" s="9" t="s">
        <v>235</v>
      </c>
      <c r="Z30" s="10">
        <f t="shared" si="5"/>
        <v>105</v>
      </c>
      <c r="AA30" s="10" t="str">
        <f t="shared" si="6"/>
        <v/>
      </c>
      <c r="AB30" s="10">
        <f t="shared" si="7"/>
        <v>64</v>
      </c>
      <c r="AC30" s="10" t="str">
        <f t="shared" si="8"/>
        <v/>
      </c>
      <c r="AD30" s="10" t="str">
        <f t="shared" si="9"/>
        <v/>
      </c>
      <c r="AE30" s="10" t="str">
        <f t="shared" si="10"/>
        <v/>
      </c>
      <c r="AF30" s="10" t="str">
        <f t="shared" si="11"/>
        <v/>
      </c>
      <c r="AG30" s="10" t="str">
        <f t="shared" si="12"/>
        <v/>
      </c>
      <c r="AH30" s="10" t="str">
        <f t="shared" si="13"/>
        <v/>
      </c>
      <c r="AI30" s="13" t="str">
        <f t="shared" si="14"/>
        <v>11</v>
      </c>
      <c r="AJ30" s="11">
        <f t="shared" si="15"/>
        <v>11</v>
      </c>
    </row>
    <row r="31" spans="1:36" x14ac:dyDescent="0.25">
      <c r="A31" s="1">
        <v>13</v>
      </c>
      <c r="B31" s="4">
        <v>48</v>
      </c>
      <c r="C31" s="9" t="s">
        <v>60</v>
      </c>
      <c r="D31" s="9" t="s">
        <v>61</v>
      </c>
      <c r="E31" s="9" t="s">
        <v>52</v>
      </c>
      <c r="F31" s="9">
        <v>1104794771</v>
      </c>
      <c r="G31" s="9" t="s">
        <v>62</v>
      </c>
      <c r="H31" s="27"/>
      <c r="I31" s="6">
        <v>5</v>
      </c>
      <c r="J31" s="6">
        <v>5</v>
      </c>
      <c r="K31" s="9">
        <v>16</v>
      </c>
      <c r="L31" s="7">
        <f t="shared" si="16"/>
        <v>64</v>
      </c>
      <c r="M31" s="8" t="str">
        <f>IF(J31=4,RANK(L31,$AA$19:$AA$302,0)+COUNTIF($AA$1:AA30,AA31),"")&amp;IF(J31=5,RANK(L31,$AB$19:$AB$302,0)+COUNTIF($AB$1:AB30,AB31),"")&amp;IF(J31=6,RANK(L31,$AC$19:$AC$302,0)+COUNTIF($AC$1:AC30,AC31),"")&amp;IF(J31=7,RANK(L31,$AD$19:$AD$302,0)+COUNTIF($AD$1:AD30,AD31),"")&amp;IF(J31=8,RANK(L31,$AE$19:$AE$302,0)+COUNTIF($AE$1:AE30,AE31),"")&amp;IF(J31=9,RANK(L31,$AF$19:$AF$302,0)+COUNTIF($AF$1:AF30,AF31),"")&amp;IF(J31=10,RANK(L31,$AG$19:$AG$302,0)+COUNTIF($AG$1:AG30,AG31),"")&amp;IF(J31=11,RANK(L31,$AH$19:$AH$302,0)+COUNTIF($AH$1:AH30,AH31),"")</f>
        <v>13</v>
      </c>
      <c r="N31" s="9" t="s">
        <v>234</v>
      </c>
      <c r="Z31" s="10">
        <f t="shared" si="5"/>
        <v>6</v>
      </c>
      <c r="AA31" s="10" t="str">
        <f t="shared" si="6"/>
        <v/>
      </c>
      <c r="AB31" s="10">
        <f t="shared" si="7"/>
        <v>64</v>
      </c>
      <c r="AC31" s="10" t="str">
        <f t="shared" si="8"/>
        <v/>
      </c>
      <c r="AD31" s="10" t="str">
        <f t="shared" si="9"/>
        <v/>
      </c>
      <c r="AE31" s="10" t="str">
        <f t="shared" si="10"/>
        <v/>
      </c>
      <c r="AF31" s="10" t="str">
        <f t="shared" si="11"/>
        <v/>
      </c>
      <c r="AG31" s="10" t="str">
        <f t="shared" si="12"/>
        <v/>
      </c>
      <c r="AH31" s="10" t="str">
        <f t="shared" si="13"/>
        <v/>
      </c>
      <c r="AI31" s="13" t="str">
        <f t="shared" si="14"/>
        <v>11</v>
      </c>
      <c r="AJ31" s="11">
        <f t="shared" si="15"/>
        <v>11</v>
      </c>
    </row>
    <row r="32" spans="1:36" x14ac:dyDescent="0.25">
      <c r="A32" s="1">
        <v>14</v>
      </c>
      <c r="B32" s="4">
        <v>48</v>
      </c>
      <c r="C32" s="9" t="s">
        <v>63</v>
      </c>
      <c r="D32" s="9" t="s">
        <v>64</v>
      </c>
      <c r="E32" s="9" t="s">
        <v>65</v>
      </c>
      <c r="F32" s="9">
        <v>2425273815</v>
      </c>
      <c r="G32" s="9" t="s">
        <v>53</v>
      </c>
      <c r="H32" s="27"/>
      <c r="I32" s="6">
        <v>5</v>
      </c>
      <c r="J32" s="6">
        <v>5</v>
      </c>
      <c r="K32" s="9">
        <v>16</v>
      </c>
      <c r="L32" s="7">
        <f t="shared" si="16"/>
        <v>64</v>
      </c>
      <c r="M32" s="8" t="str">
        <f>IF(J32=4,RANK(L32,$AA$19:$AA$302,0)+COUNTIF($AA$1:AA31,AA32),"")&amp;IF(J32=5,RANK(L32,$AB$19:$AB$302,0)+COUNTIF($AB$1:AB31,AB32),"")&amp;IF(J32=6,RANK(L32,$AC$19:$AC$302,0)+COUNTIF($AC$1:AC31,AC32),"")&amp;IF(J32=7,RANK(L32,$AD$19:$AD$302,0)+COUNTIF($AD$1:AD31,AD32),"")&amp;IF(J32=8,RANK(L32,$AE$19:$AE$302,0)+COUNTIF($AE$1:AE31,AE32),"")&amp;IF(J32=9,RANK(L32,$AF$19:$AF$302,0)+COUNTIF($AF$1:AF31,AF32),"")&amp;IF(J32=10,RANK(L32,$AG$19:$AG$302,0)+COUNTIF($AG$1:AG31,AG32),"")&amp;IF(J32=11,RANK(L32,$AH$19:$AH$302,0)+COUNTIF($AH$1:AH31,AH32),"")</f>
        <v>14</v>
      </c>
      <c r="N32" s="9" t="s">
        <v>235</v>
      </c>
      <c r="Z32" s="10">
        <f t="shared" si="5"/>
        <v>105</v>
      </c>
      <c r="AA32" s="10" t="str">
        <f t="shared" si="6"/>
        <v/>
      </c>
      <c r="AB32" s="10">
        <f t="shared" si="7"/>
        <v>64</v>
      </c>
      <c r="AC32" s="10" t="str">
        <f t="shared" si="8"/>
        <v/>
      </c>
      <c r="AD32" s="10" t="str">
        <f t="shared" si="9"/>
        <v/>
      </c>
      <c r="AE32" s="10" t="str">
        <f t="shared" si="10"/>
        <v/>
      </c>
      <c r="AF32" s="10" t="str">
        <f t="shared" si="11"/>
        <v/>
      </c>
      <c r="AG32" s="10" t="str">
        <f t="shared" si="12"/>
        <v/>
      </c>
      <c r="AH32" s="10" t="str">
        <f t="shared" si="13"/>
        <v/>
      </c>
      <c r="AI32" s="13" t="str">
        <f t="shared" si="14"/>
        <v>11</v>
      </c>
      <c r="AJ32" s="11">
        <f t="shared" si="15"/>
        <v>11</v>
      </c>
    </row>
    <row r="33" spans="1:36" x14ac:dyDescent="0.25">
      <c r="A33" s="1">
        <v>15</v>
      </c>
      <c r="B33" s="4">
        <v>48</v>
      </c>
      <c r="C33" s="9" t="s">
        <v>66</v>
      </c>
      <c r="D33" s="9" t="s">
        <v>67</v>
      </c>
      <c r="E33" s="9" t="s">
        <v>56</v>
      </c>
      <c r="F33" s="9">
        <v>420693696</v>
      </c>
      <c r="G33" s="9" t="s">
        <v>53</v>
      </c>
      <c r="H33" s="27"/>
      <c r="I33" s="6">
        <v>5</v>
      </c>
      <c r="J33" s="6">
        <v>5</v>
      </c>
      <c r="K33" s="9">
        <v>16</v>
      </c>
      <c r="L33" s="7">
        <f t="shared" si="16"/>
        <v>64</v>
      </c>
      <c r="M33" s="8" t="str">
        <f>IF(J33=4,RANK(L33,$AA$19:$AA$302,0)+COUNTIF($AA$1:AA32,AA33),"")&amp;IF(J33=5,RANK(L33,$AB$19:$AB$302,0)+COUNTIF($AB$1:AB32,AB33),"")&amp;IF(J33=6,RANK(L33,$AC$19:$AC$302,0)+COUNTIF($AC$1:AC32,AC33),"")&amp;IF(J33=7,RANK(L33,$AD$19:$AD$302,0)+COUNTIF($AD$1:AD32,AD33),"")&amp;IF(J33=8,RANK(L33,$AE$19:$AE$302,0)+COUNTIF($AE$1:AE32,AE33),"")&amp;IF(J33=9,RANK(L33,$AF$19:$AF$302,0)+COUNTIF($AF$1:AF32,AF33),"")&amp;IF(J33=10,RANK(L33,$AG$19:$AG$302,0)+COUNTIF($AG$1:AG32,AG33),"")&amp;IF(J33=11,RANK(L33,$AH$19:$AH$302,0)+COUNTIF($AH$1:AH32,AH33),"")</f>
        <v>15</v>
      </c>
      <c r="N33" s="9" t="s">
        <v>235</v>
      </c>
      <c r="Z33" s="10">
        <f t="shared" si="5"/>
        <v>105</v>
      </c>
      <c r="AA33" s="10" t="str">
        <f t="shared" si="6"/>
        <v/>
      </c>
      <c r="AB33" s="10">
        <f t="shared" si="7"/>
        <v>64</v>
      </c>
      <c r="AC33" s="10" t="str">
        <f t="shared" si="8"/>
        <v/>
      </c>
      <c r="AD33" s="10" t="str">
        <f t="shared" si="9"/>
        <v/>
      </c>
      <c r="AE33" s="10" t="str">
        <f t="shared" si="10"/>
        <v/>
      </c>
      <c r="AF33" s="10" t="str">
        <f t="shared" si="11"/>
        <v/>
      </c>
      <c r="AG33" s="10" t="str">
        <f t="shared" si="12"/>
        <v/>
      </c>
      <c r="AH33" s="10" t="str">
        <f t="shared" si="13"/>
        <v/>
      </c>
      <c r="AI33" s="13" t="str">
        <f t="shared" si="14"/>
        <v>11</v>
      </c>
      <c r="AJ33" s="11">
        <f t="shared" si="15"/>
        <v>11</v>
      </c>
    </row>
    <row r="34" spans="1:36" x14ac:dyDescent="0.25">
      <c r="A34" s="1">
        <v>16</v>
      </c>
      <c r="B34" s="4">
        <v>48</v>
      </c>
      <c r="C34" s="9" t="s">
        <v>68</v>
      </c>
      <c r="D34" s="9" t="s">
        <v>61</v>
      </c>
      <c r="E34" s="9" t="s">
        <v>47</v>
      </c>
      <c r="F34" s="9">
        <v>387359000</v>
      </c>
      <c r="G34" s="9" t="s">
        <v>53</v>
      </c>
      <c r="H34" s="27"/>
      <c r="I34" s="6">
        <v>5</v>
      </c>
      <c r="J34" s="6">
        <v>5</v>
      </c>
      <c r="K34" s="9">
        <v>16</v>
      </c>
      <c r="L34" s="7">
        <f t="shared" si="16"/>
        <v>64</v>
      </c>
      <c r="M34" s="8" t="str">
        <f>IF(J34=4,RANK(L34,$AA$19:$AA$302,0)+COUNTIF($AA$1:AA33,AA34),"")&amp;IF(J34=5,RANK(L34,$AB$19:$AB$302,0)+COUNTIF($AB$1:AB33,AB34),"")&amp;IF(J34=6,RANK(L34,$AC$19:$AC$302,0)+COUNTIF($AC$1:AC33,AC34),"")&amp;IF(J34=7,RANK(L34,$AD$19:$AD$302,0)+COUNTIF($AD$1:AD33,AD34),"")&amp;IF(J34=8,RANK(L34,$AE$19:$AE$302,0)+COUNTIF($AE$1:AE33,AE34),"")&amp;IF(J34=9,RANK(L34,$AF$19:$AF$302,0)+COUNTIF($AF$1:AF33,AF34),"")&amp;IF(J34=10,RANK(L34,$AG$19:$AG$302,0)+COUNTIF($AG$1:AG33,AG34),"")&amp;IF(J34=11,RANK(L34,$AH$19:$AH$302,0)+COUNTIF($AH$1:AH33,AH34),"")</f>
        <v>16</v>
      </c>
      <c r="N34" s="9" t="s">
        <v>235</v>
      </c>
      <c r="Z34" s="10">
        <f t="shared" si="5"/>
        <v>105</v>
      </c>
      <c r="AA34" s="10" t="str">
        <f t="shared" si="6"/>
        <v/>
      </c>
      <c r="AB34" s="10">
        <f t="shared" si="7"/>
        <v>64</v>
      </c>
      <c r="AC34" s="10" t="str">
        <f t="shared" si="8"/>
        <v/>
      </c>
      <c r="AD34" s="10" t="str">
        <f t="shared" si="9"/>
        <v/>
      </c>
      <c r="AE34" s="10" t="str">
        <f t="shared" si="10"/>
        <v/>
      </c>
      <c r="AF34" s="10" t="str">
        <f t="shared" si="11"/>
        <v/>
      </c>
      <c r="AG34" s="10" t="str">
        <f t="shared" si="12"/>
        <v/>
      </c>
      <c r="AH34" s="10" t="str">
        <f t="shared" si="13"/>
        <v/>
      </c>
      <c r="AI34" s="13" t="str">
        <f t="shared" si="14"/>
        <v>11</v>
      </c>
      <c r="AJ34" s="11">
        <f t="shared" si="15"/>
        <v>11</v>
      </c>
    </row>
    <row r="35" spans="1:36" x14ac:dyDescent="0.25">
      <c r="A35" s="1">
        <v>17</v>
      </c>
      <c r="B35" s="4">
        <v>48</v>
      </c>
      <c r="C35" s="9" t="s">
        <v>69</v>
      </c>
      <c r="D35" s="9" t="s">
        <v>51</v>
      </c>
      <c r="E35" s="9" t="s">
        <v>40</v>
      </c>
      <c r="F35" s="9">
        <v>3236378502</v>
      </c>
      <c r="G35" s="9" t="s">
        <v>62</v>
      </c>
      <c r="H35" s="27"/>
      <c r="I35" s="6">
        <v>5</v>
      </c>
      <c r="J35" s="6">
        <v>5</v>
      </c>
      <c r="K35" s="9">
        <v>15</v>
      </c>
      <c r="L35" s="7">
        <f t="shared" si="16"/>
        <v>60</v>
      </c>
      <c r="M35" s="8" t="str">
        <f>IF(J35=4,RANK(L35,$AA$19:$AA$302,0)+COUNTIF($AA$1:AA34,AA35),"")&amp;IF(J35=5,RANK(L35,$AB$19:$AB$302,0)+COUNTIF($AB$1:AB34,AB35),"")&amp;IF(J35=6,RANK(L35,$AC$19:$AC$302,0)+COUNTIF($AC$1:AC34,AC35),"")&amp;IF(J35=7,RANK(L35,$AD$19:$AD$302,0)+COUNTIF($AD$1:AD34,AD35),"")&amp;IF(J35=8,RANK(L35,$AE$19:$AE$302,0)+COUNTIF($AE$1:AE34,AE35),"")&amp;IF(J35=9,RANK(L35,$AF$19:$AF$302,0)+COUNTIF($AF$1:AF34,AF35),"")&amp;IF(J35=10,RANK(L35,$AG$19:$AG$302,0)+COUNTIF($AG$1:AG34,AG35),"")&amp;IF(J35=11,RANK(L35,$AH$19:$AH$302,0)+COUNTIF($AH$1:AH34,AH35),"")</f>
        <v>17</v>
      </c>
      <c r="N35" s="9" t="s">
        <v>235</v>
      </c>
      <c r="Z35" s="10">
        <f t="shared" si="5"/>
        <v>105</v>
      </c>
      <c r="AA35" s="10" t="str">
        <f t="shared" si="6"/>
        <v/>
      </c>
      <c r="AB35" s="10">
        <f t="shared" si="7"/>
        <v>60</v>
      </c>
      <c r="AC35" s="10" t="str">
        <f t="shared" si="8"/>
        <v/>
      </c>
      <c r="AD35" s="10" t="str">
        <f t="shared" si="9"/>
        <v/>
      </c>
      <c r="AE35" s="10" t="str">
        <f t="shared" si="10"/>
        <v/>
      </c>
      <c r="AF35" s="10" t="str">
        <f t="shared" si="11"/>
        <v/>
      </c>
      <c r="AG35" s="10" t="str">
        <f t="shared" si="12"/>
        <v/>
      </c>
      <c r="AH35" s="10" t="str">
        <f t="shared" si="13"/>
        <v/>
      </c>
      <c r="AI35" s="13" t="str">
        <f t="shared" si="14"/>
        <v>17</v>
      </c>
      <c r="AJ35" s="11">
        <f t="shared" si="15"/>
        <v>17</v>
      </c>
    </row>
    <row r="36" spans="1:36" x14ac:dyDescent="0.25">
      <c r="A36" s="1">
        <v>18</v>
      </c>
      <c r="B36" s="4">
        <v>48</v>
      </c>
      <c r="C36" s="9" t="s">
        <v>70</v>
      </c>
      <c r="D36" s="9" t="s">
        <v>71</v>
      </c>
      <c r="E36" s="9" t="s">
        <v>72</v>
      </c>
      <c r="F36" s="9">
        <v>1053228582</v>
      </c>
      <c r="G36" s="9" t="s">
        <v>43</v>
      </c>
      <c r="H36" s="27"/>
      <c r="I36" s="6">
        <v>5</v>
      </c>
      <c r="J36" s="6">
        <v>5</v>
      </c>
      <c r="K36" s="9">
        <v>15</v>
      </c>
      <c r="L36" s="7">
        <f t="shared" si="16"/>
        <v>60</v>
      </c>
      <c r="M36" s="8" t="str">
        <f>IF(J36=4,RANK(L36,$AA$19:$AA$302,0)+COUNTIF($AA$1:AA35,AA36),"")&amp;IF(J36=5,RANK(L36,$AB$19:$AB$302,0)+COUNTIF($AB$1:AB35,AB36),"")&amp;IF(J36=6,RANK(L36,$AC$19:$AC$302,0)+COUNTIF($AC$1:AC35,AC36),"")&amp;IF(J36=7,RANK(L36,$AD$19:$AD$302,0)+COUNTIF($AD$1:AD35,AD36),"")&amp;IF(J36=8,RANK(L36,$AE$19:$AE$302,0)+COUNTIF($AE$1:AE35,AE36),"")&amp;IF(J36=9,RANK(L36,$AF$19:$AF$302,0)+COUNTIF($AF$1:AF35,AF36),"")&amp;IF(J36=10,RANK(L36,$AG$19:$AG$302,0)+COUNTIF($AG$1:AG35,AG36),"")&amp;IF(J36=11,RANK(L36,$AH$19:$AH$302,0)+COUNTIF($AH$1:AH35,AH36),"")</f>
        <v>18</v>
      </c>
      <c r="N36" s="9" t="s">
        <v>235</v>
      </c>
      <c r="Z36" s="10">
        <f t="shared" si="5"/>
        <v>105</v>
      </c>
      <c r="AA36" s="10" t="str">
        <f t="shared" si="6"/>
        <v/>
      </c>
      <c r="AB36" s="10">
        <f t="shared" si="7"/>
        <v>60</v>
      </c>
      <c r="AC36" s="10" t="str">
        <f t="shared" si="8"/>
        <v/>
      </c>
      <c r="AD36" s="10" t="str">
        <f t="shared" si="9"/>
        <v/>
      </c>
      <c r="AE36" s="10" t="str">
        <f t="shared" si="10"/>
        <v/>
      </c>
      <c r="AF36" s="10" t="str">
        <f t="shared" si="11"/>
        <v/>
      </c>
      <c r="AG36" s="10" t="str">
        <f t="shared" si="12"/>
        <v/>
      </c>
      <c r="AH36" s="10" t="str">
        <f t="shared" si="13"/>
        <v/>
      </c>
      <c r="AI36" s="13" t="str">
        <f t="shared" si="14"/>
        <v>17</v>
      </c>
      <c r="AJ36" s="11">
        <f t="shared" si="15"/>
        <v>17</v>
      </c>
    </row>
    <row r="37" spans="1:36" x14ac:dyDescent="0.25">
      <c r="A37" s="1">
        <v>19</v>
      </c>
      <c r="B37" s="4">
        <v>48</v>
      </c>
      <c r="C37" s="9" t="s">
        <v>73</v>
      </c>
      <c r="D37" s="9" t="s">
        <v>51</v>
      </c>
      <c r="E37" s="9" t="s">
        <v>65</v>
      </c>
      <c r="F37" s="9">
        <v>3503832846</v>
      </c>
      <c r="G37" s="9" t="s">
        <v>41</v>
      </c>
      <c r="H37" s="27"/>
      <c r="I37" s="6">
        <v>5</v>
      </c>
      <c r="J37" s="6">
        <v>5</v>
      </c>
      <c r="K37" s="9">
        <v>15</v>
      </c>
      <c r="L37" s="7">
        <f t="shared" si="16"/>
        <v>60</v>
      </c>
      <c r="M37" s="8" t="str">
        <f>IF(J37=4,RANK(L37,$AA$19:$AA$302,0)+COUNTIF($AA$1:AA36,AA37),"")&amp;IF(J37=5,RANK(L37,$AB$19:$AB$302,0)+COUNTIF($AB$1:AB36,AB37),"")&amp;IF(J37=6,RANK(L37,$AC$19:$AC$302,0)+COUNTIF($AC$1:AC36,AC37),"")&amp;IF(J37=7,RANK(L37,$AD$19:$AD$302,0)+COUNTIF($AD$1:AD36,AD37),"")&amp;IF(J37=8,RANK(L37,$AE$19:$AE$302,0)+COUNTIF($AE$1:AE36,AE37),"")&amp;IF(J37=9,RANK(L37,$AF$19:$AF$302,0)+COUNTIF($AF$1:AF36,AF37),"")&amp;IF(J37=10,RANK(L37,$AG$19:$AG$302,0)+COUNTIF($AG$1:AG36,AG37),"")&amp;IF(J37=11,RANK(L37,$AH$19:$AH$302,0)+COUNTIF($AH$1:AH36,AH37),"")</f>
        <v>19</v>
      </c>
      <c r="N37" s="9" t="s">
        <v>236</v>
      </c>
      <c r="Z37" s="10" t="str">
        <f t="shared" si="5"/>
        <v/>
      </c>
      <c r="AA37" s="10" t="str">
        <f t="shared" si="6"/>
        <v/>
      </c>
      <c r="AB37" s="10">
        <f t="shared" si="7"/>
        <v>60</v>
      </c>
      <c r="AC37" s="10" t="str">
        <f t="shared" si="8"/>
        <v/>
      </c>
      <c r="AD37" s="10" t="str">
        <f t="shared" si="9"/>
        <v/>
      </c>
      <c r="AE37" s="10" t="str">
        <f t="shared" si="10"/>
        <v/>
      </c>
      <c r="AF37" s="10" t="str">
        <f t="shared" si="11"/>
        <v/>
      </c>
      <c r="AG37" s="10" t="str">
        <f t="shared" si="12"/>
        <v/>
      </c>
      <c r="AH37" s="10" t="str">
        <f t="shared" si="13"/>
        <v/>
      </c>
      <c r="AI37" s="13" t="str">
        <f t="shared" si="14"/>
        <v>17</v>
      </c>
      <c r="AJ37" s="11">
        <f t="shared" si="15"/>
        <v>17</v>
      </c>
    </row>
    <row r="38" spans="1:36" x14ac:dyDescent="0.25">
      <c r="A38" s="1">
        <v>20</v>
      </c>
      <c r="B38" s="4">
        <v>48</v>
      </c>
      <c r="C38" s="9" t="s">
        <v>74</v>
      </c>
      <c r="D38" s="9" t="s">
        <v>58</v>
      </c>
      <c r="E38" s="9" t="s">
        <v>47</v>
      </c>
      <c r="F38" s="9">
        <v>2373401691</v>
      </c>
      <c r="G38" s="9" t="s">
        <v>41</v>
      </c>
      <c r="H38" s="27"/>
      <c r="I38" s="6">
        <v>5</v>
      </c>
      <c r="J38" s="6">
        <v>5</v>
      </c>
      <c r="K38" s="9">
        <v>15</v>
      </c>
      <c r="L38" s="7">
        <f t="shared" si="16"/>
        <v>60</v>
      </c>
      <c r="M38" s="8" t="str">
        <f>IF(J38=4,RANK(L38,$AA$19:$AA$302,0)+COUNTIF($AA$1:AA37,AA38),"")&amp;IF(J38=5,RANK(L38,$AB$19:$AB$302,0)+COUNTIF($AB$1:AB37,AB38),"")&amp;IF(J38=6,RANK(L38,$AC$19:$AC$302,0)+COUNTIF($AC$1:AC37,AC38),"")&amp;IF(J38=7,RANK(L38,$AD$19:$AD$302,0)+COUNTIF($AD$1:AD37,AD38),"")&amp;IF(J38=8,RANK(L38,$AE$19:$AE$302,0)+COUNTIF($AE$1:AE37,AE38),"")&amp;IF(J38=9,RANK(L38,$AF$19:$AF$302,0)+COUNTIF($AF$1:AF37,AF38),"")&amp;IF(J38=10,RANK(L38,$AG$19:$AG$302,0)+COUNTIF($AG$1:AG37,AG38),"")&amp;IF(J38=11,RANK(L38,$AH$19:$AH$302,0)+COUNTIF($AH$1:AH37,AH38),"")</f>
        <v>20</v>
      </c>
      <c r="N38" s="9" t="s">
        <v>236</v>
      </c>
      <c r="Z38" s="10" t="str">
        <f t="shared" si="5"/>
        <v/>
      </c>
      <c r="AA38" s="10" t="str">
        <f t="shared" si="6"/>
        <v/>
      </c>
      <c r="AB38" s="10">
        <f t="shared" si="7"/>
        <v>60</v>
      </c>
      <c r="AC38" s="10" t="str">
        <f t="shared" si="8"/>
        <v/>
      </c>
      <c r="AD38" s="10" t="str">
        <f t="shared" si="9"/>
        <v/>
      </c>
      <c r="AE38" s="10" t="str">
        <f t="shared" si="10"/>
        <v/>
      </c>
      <c r="AF38" s="10" t="str">
        <f t="shared" si="11"/>
        <v/>
      </c>
      <c r="AG38" s="10" t="str">
        <f t="shared" si="12"/>
        <v/>
      </c>
      <c r="AH38" s="10" t="str">
        <f t="shared" si="13"/>
        <v/>
      </c>
      <c r="AI38" s="13" t="str">
        <f t="shared" si="14"/>
        <v>17</v>
      </c>
      <c r="AJ38" s="11">
        <f t="shared" si="15"/>
        <v>17</v>
      </c>
    </row>
    <row r="39" spans="1:36" x14ac:dyDescent="0.25">
      <c r="A39" s="1">
        <v>21</v>
      </c>
      <c r="B39" s="4">
        <v>48</v>
      </c>
      <c r="C39" s="9" t="s">
        <v>75</v>
      </c>
      <c r="D39" s="9" t="s">
        <v>76</v>
      </c>
      <c r="E39" s="9" t="s">
        <v>37</v>
      </c>
      <c r="F39" s="9">
        <v>2642447538</v>
      </c>
      <c r="G39" s="9" t="s">
        <v>53</v>
      </c>
      <c r="H39" s="27"/>
      <c r="I39" s="6">
        <v>5</v>
      </c>
      <c r="J39" s="6">
        <v>5</v>
      </c>
      <c r="K39" s="9">
        <v>14</v>
      </c>
      <c r="L39" s="7">
        <f t="shared" si="16"/>
        <v>56</v>
      </c>
      <c r="M39" s="8" t="str">
        <f>IF(J39=4,RANK(L39,$AA$19:$AA$302,0)+COUNTIF($AA$1:AA38,AA39),"")&amp;IF(J39=5,RANK(L39,$AB$19:$AB$302,0)+COUNTIF($AB$1:AB38,AB39),"")&amp;IF(J39=6,RANK(L39,$AC$19:$AC$302,0)+COUNTIF($AC$1:AC38,AC39),"")&amp;IF(J39=7,RANK(L39,$AD$19:$AD$302,0)+COUNTIF($AD$1:AD38,AD39),"")&amp;IF(J39=8,RANK(L39,$AE$19:$AE$302,0)+COUNTIF($AE$1:AE38,AE39),"")&amp;IF(J39=9,RANK(L39,$AF$19:$AF$302,0)+COUNTIF($AF$1:AF38,AF39),"")&amp;IF(J39=10,RANK(L39,$AG$19:$AG$302,0)+COUNTIF($AG$1:AG38,AG39),"")&amp;IF(J39=11,RANK(L39,$AH$19:$AH$302,0)+COUNTIF($AH$1:AH38,AH39),"")</f>
        <v>21</v>
      </c>
      <c r="N39" s="9" t="s">
        <v>235</v>
      </c>
      <c r="Z39" s="10">
        <f t="shared" si="5"/>
        <v>105</v>
      </c>
      <c r="AA39" s="10" t="str">
        <f t="shared" si="6"/>
        <v/>
      </c>
      <c r="AB39" s="10">
        <f t="shared" si="7"/>
        <v>56</v>
      </c>
      <c r="AC39" s="10" t="str">
        <f t="shared" si="8"/>
        <v/>
      </c>
      <c r="AD39" s="10" t="str">
        <f t="shared" si="9"/>
        <v/>
      </c>
      <c r="AE39" s="10" t="str">
        <f t="shared" si="10"/>
        <v/>
      </c>
      <c r="AF39" s="10" t="str">
        <f t="shared" si="11"/>
        <v/>
      </c>
      <c r="AG39" s="10" t="str">
        <f t="shared" si="12"/>
        <v/>
      </c>
      <c r="AH39" s="10" t="str">
        <f t="shared" si="13"/>
        <v/>
      </c>
      <c r="AI39" s="13" t="str">
        <f t="shared" si="14"/>
        <v>21</v>
      </c>
      <c r="AJ39" s="11">
        <f t="shared" si="15"/>
        <v>21</v>
      </c>
    </row>
    <row r="40" spans="1:36" x14ac:dyDescent="0.25">
      <c r="A40" s="1">
        <v>22</v>
      </c>
      <c r="B40" s="4">
        <v>48</v>
      </c>
      <c r="C40" s="9" t="s">
        <v>77</v>
      </c>
      <c r="D40" s="9" t="s">
        <v>78</v>
      </c>
      <c r="E40" s="9" t="s">
        <v>47</v>
      </c>
      <c r="F40" s="9">
        <v>323576955</v>
      </c>
      <c r="G40" s="9" t="s">
        <v>53</v>
      </c>
      <c r="H40" s="27"/>
      <c r="I40" s="6">
        <v>5</v>
      </c>
      <c r="J40" s="6">
        <v>5</v>
      </c>
      <c r="K40" s="9">
        <v>14</v>
      </c>
      <c r="L40" s="7">
        <f t="shared" si="16"/>
        <v>56</v>
      </c>
      <c r="M40" s="8" t="str">
        <f>IF(J40=4,RANK(L40,$AA$19:$AA$302,0)+COUNTIF($AA$1:AA39,AA40),"")&amp;IF(J40=5,RANK(L40,$AB$19:$AB$302,0)+COUNTIF($AB$1:AB39,AB40),"")&amp;IF(J40=6,RANK(L40,$AC$19:$AC$302,0)+COUNTIF($AC$1:AC39,AC40),"")&amp;IF(J40=7,RANK(L40,$AD$19:$AD$302,0)+COUNTIF($AD$1:AD39,AD40),"")&amp;IF(J40=8,RANK(L40,$AE$19:$AE$302,0)+COUNTIF($AE$1:AE39,AE40),"")&amp;IF(J40=9,RANK(L40,$AF$19:$AF$302,0)+COUNTIF($AF$1:AF39,AF40),"")&amp;IF(J40=10,RANK(L40,$AG$19:$AG$302,0)+COUNTIF($AG$1:AG39,AG40),"")&amp;IF(J40=11,RANK(L40,$AH$19:$AH$302,0)+COUNTIF($AH$1:AH39,AH40),"")</f>
        <v>22</v>
      </c>
      <c r="N40" s="9" t="s">
        <v>235</v>
      </c>
      <c r="Z40" s="10">
        <f t="shared" si="5"/>
        <v>105</v>
      </c>
      <c r="AA40" s="10" t="str">
        <f t="shared" si="6"/>
        <v/>
      </c>
      <c r="AB40" s="10">
        <f t="shared" si="7"/>
        <v>56</v>
      </c>
      <c r="AC40" s="10" t="str">
        <f t="shared" si="8"/>
        <v/>
      </c>
      <c r="AD40" s="10" t="str">
        <f t="shared" si="9"/>
        <v/>
      </c>
      <c r="AE40" s="10" t="str">
        <f t="shared" si="10"/>
        <v/>
      </c>
      <c r="AF40" s="10" t="str">
        <f t="shared" si="11"/>
        <v/>
      </c>
      <c r="AG40" s="10" t="str">
        <f t="shared" si="12"/>
        <v/>
      </c>
      <c r="AH40" s="10" t="str">
        <f t="shared" si="13"/>
        <v/>
      </c>
      <c r="AI40" s="13" t="str">
        <f t="shared" si="14"/>
        <v>21</v>
      </c>
      <c r="AJ40" s="11">
        <f t="shared" si="15"/>
        <v>21</v>
      </c>
    </row>
    <row r="41" spans="1:36" x14ac:dyDescent="0.25">
      <c r="A41" s="1">
        <v>23</v>
      </c>
      <c r="B41" s="4">
        <v>48</v>
      </c>
      <c r="C41" s="9" t="s">
        <v>79</v>
      </c>
      <c r="D41" s="9" t="s">
        <v>80</v>
      </c>
      <c r="E41" s="9" t="s">
        <v>81</v>
      </c>
      <c r="F41" s="9">
        <v>1970286217</v>
      </c>
      <c r="G41" s="9" t="s">
        <v>53</v>
      </c>
      <c r="H41" s="27"/>
      <c r="I41" s="6">
        <v>5</v>
      </c>
      <c r="J41" s="6">
        <v>5</v>
      </c>
      <c r="K41" s="9">
        <v>14</v>
      </c>
      <c r="L41" s="7">
        <f t="shared" si="16"/>
        <v>56</v>
      </c>
      <c r="M41" s="8" t="str">
        <f>IF(J41=4,RANK(L41,$AA$19:$AA$302,0)+COUNTIF($AA$1:AA40,AA41),"")&amp;IF(J41=5,RANK(L41,$AB$19:$AB$302,0)+COUNTIF($AB$1:AB40,AB41),"")&amp;IF(J41=6,RANK(L41,$AC$19:$AC$302,0)+COUNTIF($AC$1:AC40,AC41),"")&amp;IF(J41=7,RANK(L41,$AD$19:$AD$302,0)+COUNTIF($AD$1:AD40,AD41),"")&amp;IF(J41=8,RANK(L41,$AE$19:$AE$302,0)+COUNTIF($AE$1:AE40,AE41),"")&amp;IF(J41=9,RANK(L41,$AF$19:$AF$302,0)+COUNTIF($AF$1:AF40,AF41),"")&amp;IF(J41=10,RANK(L41,$AG$19:$AG$302,0)+COUNTIF($AG$1:AG40,AG41),"")&amp;IF(J41=11,RANK(L41,$AH$19:$AH$302,0)+COUNTIF($AH$1:AH40,AH41),"")</f>
        <v>23</v>
      </c>
      <c r="N41" s="9" t="s">
        <v>235</v>
      </c>
      <c r="Z41" s="10">
        <f t="shared" si="5"/>
        <v>105</v>
      </c>
      <c r="AA41" s="10" t="str">
        <f t="shared" si="6"/>
        <v/>
      </c>
      <c r="AB41" s="10">
        <f t="shared" si="7"/>
        <v>56</v>
      </c>
      <c r="AC41" s="10" t="str">
        <f t="shared" si="8"/>
        <v/>
      </c>
      <c r="AD41" s="10" t="str">
        <f t="shared" si="9"/>
        <v/>
      </c>
      <c r="AE41" s="10" t="str">
        <f t="shared" si="10"/>
        <v/>
      </c>
      <c r="AF41" s="10" t="str">
        <f t="shared" si="11"/>
        <v/>
      </c>
      <c r="AG41" s="10" t="str">
        <f t="shared" si="12"/>
        <v/>
      </c>
      <c r="AH41" s="10" t="str">
        <f t="shared" si="13"/>
        <v/>
      </c>
      <c r="AI41" s="13" t="str">
        <f t="shared" si="14"/>
        <v>21</v>
      </c>
      <c r="AJ41" s="11">
        <f t="shared" si="15"/>
        <v>21</v>
      </c>
    </row>
    <row r="42" spans="1:36" x14ac:dyDescent="0.25">
      <c r="A42" s="1">
        <v>24</v>
      </c>
      <c r="B42" s="4">
        <v>48</v>
      </c>
      <c r="C42" s="9" t="s">
        <v>82</v>
      </c>
      <c r="D42" s="9" t="s">
        <v>83</v>
      </c>
      <c r="E42" s="9" t="s">
        <v>81</v>
      </c>
      <c r="F42" s="9">
        <v>3750725320</v>
      </c>
      <c r="G42" s="9" t="s">
        <v>41</v>
      </c>
      <c r="H42" s="27"/>
      <c r="I42" s="6">
        <v>5</v>
      </c>
      <c r="J42" s="6">
        <v>5</v>
      </c>
      <c r="K42" s="9">
        <v>14</v>
      </c>
      <c r="L42" s="7">
        <f t="shared" si="16"/>
        <v>56</v>
      </c>
      <c r="M42" s="8" t="str">
        <f>IF(J42=4,RANK(L42,$AA$19:$AA$302,0)+COUNTIF($AA$1:AA41,AA42),"")&amp;IF(J42=5,RANK(L42,$AB$19:$AB$302,0)+COUNTIF($AB$1:AB41,AB42),"")&amp;IF(J42=6,RANK(L42,$AC$19:$AC$302,0)+COUNTIF($AC$1:AC41,AC42),"")&amp;IF(J42=7,RANK(L42,$AD$19:$AD$302,0)+COUNTIF($AD$1:AD41,AD42),"")&amp;IF(J42=8,RANK(L42,$AE$19:$AE$302,0)+COUNTIF($AE$1:AE41,AE42),"")&amp;IF(J42=9,RANK(L42,$AF$19:$AF$302,0)+COUNTIF($AF$1:AF41,AF42),"")&amp;IF(J42=10,RANK(L42,$AG$19:$AG$302,0)+COUNTIF($AG$1:AG41,AG42),"")&amp;IF(J42=11,RANK(L42,$AH$19:$AH$302,0)+COUNTIF($AH$1:AH41,AH42),"")</f>
        <v>24</v>
      </c>
      <c r="N42" s="9" t="s">
        <v>236</v>
      </c>
      <c r="Z42" s="10" t="str">
        <f t="shared" si="5"/>
        <v/>
      </c>
      <c r="AA42" s="10" t="str">
        <f t="shared" si="6"/>
        <v/>
      </c>
      <c r="AB42" s="10">
        <f t="shared" si="7"/>
        <v>56</v>
      </c>
      <c r="AC42" s="10" t="str">
        <f t="shared" si="8"/>
        <v/>
      </c>
      <c r="AD42" s="10" t="str">
        <f t="shared" si="9"/>
        <v/>
      </c>
      <c r="AE42" s="10" t="str">
        <f t="shared" si="10"/>
        <v/>
      </c>
      <c r="AF42" s="10" t="str">
        <f t="shared" si="11"/>
        <v/>
      </c>
      <c r="AG42" s="10" t="str">
        <f t="shared" si="12"/>
        <v/>
      </c>
      <c r="AH42" s="10" t="str">
        <f t="shared" si="13"/>
        <v/>
      </c>
      <c r="AI42" s="13" t="str">
        <f t="shared" si="14"/>
        <v>21</v>
      </c>
      <c r="AJ42" s="11">
        <f t="shared" si="15"/>
        <v>21</v>
      </c>
    </row>
    <row r="43" spans="1:36" x14ac:dyDescent="0.25">
      <c r="A43" s="1">
        <v>25</v>
      </c>
      <c r="B43" s="4">
        <v>48</v>
      </c>
      <c r="C43" s="9" t="s">
        <v>84</v>
      </c>
      <c r="D43" s="9" t="s">
        <v>85</v>
      </c>
      <c r="E43" s="9" t="s">
        <v>37</v>
      </c>
      <c r="F43" s="9">
        <v>1168447209</v>
      </c>
      <c r="G43" s="9" t="s">
        <v>53</v>
      </c>
      <c r="H43" s="27"/>
      <c r="I43" s="6">
        <v>5</v>
      </c>
      <c r="J43" s="6">
        <v>5</v>
      </c>
      <c r="K43" s="9">
        <v>14</v>
      </c>
      <c r="L43" s="7">
        <f t="shared" si="16"/>
        <v>56</v>
      </c>
      <c r="M43" s="8" t="str">
        <f>IF(J43=4,RANK(L43,$AA$19:$AA$302,0)+COUNTIF($AA$1:AA42,AA43),"")&amp;IF(J43=5,RANK(L43,$AB$19:$AB$302,0)+COUNTIF($AB$1:AB42,AB43),"")&amp;IF(J43=6,RANK(L43,$AC$19:$AC$302,0)+COUNTIF($AC$1:AC42,AC43),"")&amp;IF(J43=7,RANK(L43,$AD$19:$AD$302,0)+COUNTIF($AD$1:AD42,AD43),"")&amp;IF(J43=8,RANK(L43,$AE$19:$AE$302,0)+COUNTIF($AE$1:AE42,AE43),"")&amp;IF(J43=9,RANK(L43,$AF$19:$AF$302,0)+COUNTIF($AF$1:AF42,AF43),"")&amp;IF(J43=10,RANK(L43,$AG$19:$AG$302,0)+COUNTIF($AG$1:AG42,AG43),"")&amp;IF(J43=11,RANK(L43,$AH$19:$AH$302,0)+COUNTIF($AH$1:AH42,AH43),"")</f>
        <v>25</v>
      </c>
      <c r="N43" s="9" t="s">
        <v>235</v>
      </c>
      <c r="Z43" s="10">
        <f t="shared" si="5"/>
        <v>105</v>
      </c>
      <c r="AA43" s="10" t="str">
        <f t="shared" si="6"/>
        <v/>
      </c>
      <c r="AB43" s="10">
        <f t="shared" si="7"/>
        <v>56</v>
      </c>
      <c r="AC43" s="10" t="str">
        <f t="shared" si="8"/>
        <v/>
      </c>
      <c r="AD43" s="10" t="str">
        <f t="shared" si="9"/>
        <v/>
      </c>
      <c r="AE43" s="10" t="str">
        <f t="shared" si="10"/>
        <v/>
      </c>
      <c r="AF43" s="10" t="str">
        <f t="shared" si="11"/>
        <v/>
      </c>
      <c r="AG43" s="10" t="str">
        <f t="shared" si="12"/>
        <v/>
      </c>
      <c r="AH43" s="10" t="str">
        <f t="shared" si="13"/>
        <v/>
      </c>
      <c r="AI43" s="13" t="str">
        <f t="shared" si="14"/>
        <v>21</v>
      </c>
      <c r="AJ43" s="11">
        <f t="shared" si="15"/>
        <v>21</v>
      </c>
    </row>
    <row r="44" spans="1:36" x14ac:dyDescent="0.25">
      <c r="A44" s="1">
        <v>26</v>
      </c>
      <c r="B44" s="4">
        <v>48</v>
      </c>
      <c r="C44" s="9" t="s">
        <v>86</v>
      </c>
      <c r="D44" s="9" t="s">
        <v>61</v>
      </c>
      <c r="E44" s="9" t="s">
        <v>37</v>
      </c>
      <c r="F44" s="9">
        <v>33373290</v>
      </c>
      <c r="G44" s="9" t="s">
        <v>41</v>
      </c>
      <c r="H44" s="27"/>
      <c r="I44" s="6">
        <v>5</v>
      </c>
      <c r="J44" s="6">
        <v>5</v>
      </c>
      <c r="K44" s="9">
        <v>14</v>
      </c>
      <c r="L44" s="7">
        <f t="shared" si="16"/>
        <v>56</v>
      </c>
      <c r="M44" s="8" t="str">
        <f>IF(J44=4,RANK(L44,$AA$19:$AA$302,0)+COUNTIF($AA$1:AA43,AA44),"")&amp;IF(J44=5,RANK(L44,$AB$19:$AB$302,0)+COUNTIF($AB$1:AB43,AB44),"")&amp;IF(J44=6,RANK(L44,$AC$19:$AC$302,0)+COUNTIF($AC$1:AC43,AC44),"")&amp;IF(J44=7,RANK(L44,$AD$19:$AD$302,0)+COUNTIF($AD$1:AD43,AD44),"")&amp;IF(J44=8,RANK(L44,$AE$19:$AE$302,0)+COUNTIF($AE$1:AE43,AE44),"")&amp;IF(J44=9,RANK(L44,$AF$19:$AF$302,0)+COUNTIF($AF$1:AF43,AF44),"")&amp;IF(J44=10,RANK(L44,$AG$19:$AG$302,0)+COUNTIF($AG$1:AG43,AG44),"")&amp;IF(J44=11,RANK(L44,$AH$19:$AH$302,0)+COUNTIF($AH$1:AH43,AH44),"")</f>
        <v>26</v>
      </c>
      <c r="N44" s="9" t="s">
        <v>236</v>
      </c>
      <c r="Z44" s="10" t="str">
        <f t="shared" si="5"/>
        <v/>
      </c>
      <c r="AA44" s="10" t="str">
        <f t="shared" si="6"/>
        <v/>
      </c>
      <c r="AB44" s="10">
        <f t="shared" si="7"/>
        <v>56</v>
      </c>
      <c r="AC44" s="10" t="str">
        <f t="shared" si="8"/>
        <v/>
      </c>
      <c r="AD44" s="10" t="str">
        <f t="shared" si="9"/>
        <v/>
      </c>
      <c r="AE44" s="10" t="str">
        <f t="shared" si="10"/>
        <v/>
      </c>
      <c r="AF44" s="10" t="str">
        <f t="shared" si="11"/>
        <v/>
      </c>
      <c r="AG44" s="10" t="str">
        <f t="shared" si="12"/>
        <v/>
      </c>
      <c r="AH44" s="10" t="str">
        <f t="shared" si="13"/>
        <v/>
      </c>
      <c r="AI44" s="13" t="str">
        <f t="shared" si="14"/>
        <v>21</v>
      </c>
      <c r="AJ44" s="11">
        <f t="shared" si="15"/>
        <v>21</v>
      </c>
    </row>
    <row r="45" spans="1:36" x14ac:dyDescent="0.25">
      <c r="A45" s="1">
        <v>27</v>
      </c>
      <c r="B45" s="4">
        <v>48</v>
      </c>
      <c r="C45" s="9" t="s">
        <v>87</v>
      </c>
      <c r="D45" s="9" t="s">
        <v>88</v>
      </c>
      <c r="E45" s="9" t="s">
        <v>27</v>
      </c>
      <c r="F45" s="9">
        <v>316183099</v>
      </c>
      <c r="G45" s="9" t="s">
        <v>41</v>
      </c>
      <c r="H45" s="27"/>
      <c r="I45" s="6">
        <v>5</v>
      </c>
      <c r="J45" s="6">
        <v>5</v>
      </c>
      <c r="K45" s="9">
        <v>14</v>
      </c>
      <c r="L45" s="7">
        <f t="shared" si="16"/>
        <v>56</v>
      </c>
      <c r="M45" s="8" t="str">
        <f>IF(J45=4,RANK(L45,$AA$19:$AA$302,0)+COUNTIF($AA$1:AA44,AA45),"")&amp;IF(J45=5,RANK(L45,$AB$19:$AB$302,0)+COUNTIF($AB$1:AB44,AB45),"")&amp;IF(J45=6,RANK(L45,$AC$19:$AC$302,0)+COUNTIF($AC$1:AC44,AC45),"")&amp;IF(J45=7,RANK(L45,$AD$19:$AD$302,0)+COUNTIF($AD$1:AD44,AD45),"")&amp;IF(J45=8,RANK(L45,$AE$19:$AE$302,0)+COUNTIF($AE$1:AE44,AE45),"")&amp;IF(J45=9,RANK(L45,$AF$19:$AF$302,0)+COUNTIF($AF$1:AF44,AF45),"")&amp;IF(J45=10,RANK(L45,$AG$19:$AG$302,0)+COUNTIF($AG$1:AG44,AG45),"")&amp;IF(J45=11,RANK(L45,$AH$19:$AH$302,0)+COUNTIF($AH$1:AH44,AH45),"")</f>
        <v>27</v>
      </c>
      <c r="N45" s="9" t="s">
        <v>236</v>
      </c>
      <c r="Z45" s="10" t="str">
        <f t="shared" si="5"/>
        <v/>
      </c>
      <c r="AA45" s="10" t="str">
        <f t="shared" si="6"/>
        <v/>
      </c>
      <c r="AB45" s="10">
        <f t="shared" si="7"/>
        <v>56</v>
      </c>
      <c r="AC45" s="10" t="str">
        <f t="shared" si="8"/>
        <v/>
      </c>
      <c r="AD45" s="10" t="str">
        <f t="shared" si="9"/>
        <v/>
      </c>
      <c r="AE45" s="10" t="str">
        <f t="shared" si="10"/>
        <v/>
      </c>
      <c r="AF45" s="10" t="str">
        <f t="shared" si="11"/>
        <v/>
      </c>
      <c r="AG45" s="10" t="str">
        <f t="shared" si="12"/>
        <v/>
      </c>
      <c r="AH45" s="10" t="str">
        <f t="shared" si="13"/>
        <v/>
      </c>
      <c r="AI45" s="13" t="str">
        <f t="shared" si="14"/>
        <v>21</v>
      </c>
      <c r="AJ45" s="11">
        <f t="shared" si="15"/>
        <v>21</v>
      </c>
    </row>
    <row r="46" spans="1:36" x14ac:dyDescent="0.25">
      <c r="A46" s="1">
        <v>28</v>
      </c>
      <c r="B46" s="4">
        <v>48</v>
      </c>
      <c r="C46" s="9" t="s">
        <v>89</v>
      </c>
      <c r="D46" s="9" t="s">
        <v>39</v>
      </c>
      <c r="E46" s="9" t="s">
        <v>90</v>
      </c>
      <c r="F46" s="9">
        <v>2908075218</v>
      </c>
      <c r="G46" s="9" t="s">
        <v>53</v>
      </c>
      <c r="H46" s="27"/>
      <c r="I46" s="6">
        <v>5</v>
      </c>
      <c r="J46" s="6">
        <v>5</v>
      </c>
      <c r="K46" s="9">
        <v>14</v>
      </c>
      <c r="L46" s="7">
        <f t="shared" si="16"/>
        <v>56</v>
      </c>
      <c r="M46" s="8" t="str">
        <f>IF(J46=4,RANK(L46,$AA$19:$AA$302,0)+COUNTIF($AA$1:AA45,AA46),"")&amp;IF(J46=5,RANK(L46,$AB$19:$AB$302,0)+COUNTIF($AB$1:AB45,AB46),"")&amp;IF(J46=6,RANK(L46,$AC$19:$AC$302,0)+COUNTIF($AC$1:AC45,AC46),"")&amp;IF(J46=7,RANK(L46,$AD$19:$AD$302,0)+COUNTIF($AD$1:AD45,AD46),"")&amp;IF(J46=8,RANK(L46,$AE$19:$AE$302,0)+COUNTIF($AE$1:AE45,AE46),"")&amp;IF(J46=9,RANK(L46,$AF$19:$AF$302,0)+COUNTIF($AF$1:AF45,AF46),"")&amp;IF(J46=10,RANK(L46,$AG$19:$AG$302,0)+COUNTIF($AG$1:AG45,AG46),"")&amp;IF(J46=11,RANK(L46,$AH$19:$AH$302,0)+COUNTIF($AH$1:AH45,AH46),"")</f>
        <v>28</v>
      </c>
      <c r="N46" s="9" t="s">
        <v>235</v>
      </c>
      <c r="Z46" s="10">
        <f t="shared" si="5"/>
        <v>105</v>
      </c>
      <c r="AA46" s="10" t="str">
        <f t="shared" si="6"/>
        <v/>
      </c>
      <c r="AB46" s="10">
        <f t="shared" si="7"/>
        <v>56</v>
      </c>
      <c r="AC46" s="10" t="str">
        <f t="shared" si="8"/>
        <v/>
      </c>
      <c r="AD46" s="10" t="str">
        <f t="shared" si="9"/>
        <v/>
      </c>
      <c r="AE46" s="10" t="str">
        <f t="shared" si="10"/>
        <v/>
      </c>
      <c r="AF46" s="10" t="str">
        <f t="shared" si="11"/>
        <v/>
      </c>
      <c r="AG46" s="10" t="str">
        <f t="shared" si="12"/>
        <v/>
      </c>
      <c r="AH46" s="10" t="str">
        <f t="shared" si="13"/>
        <v/>
      </c>
      <c r="AI46" s="13" t="str">
        <f t="shared" si="14"/>
        <v>21</v>
      </c>
      <c r="AJ46" s="11">
        <f t="shared" si="15"/>
        <v>21</v>
      </c>
    </row>
    <row r="47" spans="1:36" x14ac:dyDescent="0.25">
      <c r="A47" s="1">
        <v>29</v>
      </c>
      <c r="B47" s="4">
        <v>48</v>
      </c>
      <c r="C47" s="9" t="s">
        <v>35</v>
      </c>
      <c r="D47" s="9" t="s">
        <v>91</v>
      </c>
      <c r="E47" s="9" t="s">
        <v>37</v>
      </c>
      <c r="F47" s="9">
        <v>32349294</v>
      </c>
      <c r="G47" s="9" t="s">
        <v>43</v>
      </c>
      <c r="H47" s="27"/>
      <c r="I47" s="6">
        <v>5</v>
      </c>
      <c r="J47" s="6">
        <v>5</v>
      </c>
      <c r="K47" s="9">
        <v>14</v>
      </c>
      <c r="L47" s="7">
        <f t="shared" si="16"/>
        <v>56</v>
      </c>
      <c r="M47" s="8" t="str">
        <f>IF(J47=4,RANK(L47,$AA$19:$AA$302,0)+COUNTIF($AA$1:AA46,AA47),"")&amp;IF(J47=5,RANK(L47,$AB$19:$AB$302,0)+COUNTIF($AB$1:AB46,AB47),"")&amp;IF(J47=6,RANK(L47,$AC$19:$AC$302,0)+COUNTIF($AC$1:AC46,AC47),"")&amp;IF(J47=7,RANK(L47,$AD$19:$AD$302,0)+COUNTIF($AD$1:AD46,AD47),"")&amp;IF(J47=8,RANK(L47,$AE$19:$AE$302,0)+COUNTIF($AE$1:AE46,AE47),"")&amp;IF(J47=9,RANK(L47,$AF$19:$AF$302,0)+COUNTIF($AF$1:AF46,AF47),"")&amp;IF(J47=10,RANK(L47,$AG$19:$AG$302,0)+COUNTIF($AG$1:AG46,AG47),"")&amp;IF(J47=11,RANK(L47,$AH$19:$AH$302,0)+COUNTIF($AH$1:AH46,AH47),"")</f>
        <v>29</v>
      </c>
      <c r="N47" s="9" t="s">
        <v>235</v>
      </c>
      <c r="Z47" s="10">
        <f t="shared" si="5"/>
        <v>105</v>
      </c>
      <c r="AA47" s="10" t="str">
        <f t="shared" si="6"/>
        <v/>
      </c>
      <c r="AB47" s="10">
        <f t="shared" si="7"/>
        <v>56</v>
      </c>
      <c r="AC47" s="10" t="str">
        <f t="shared" si="8"/>
        <v/>
      </c>
      <c r="AD47" s="10" t="str">
        <f t="shared" si="9"/>
        <v/>
      </c>
      <c r="AE47" s="10" t="str">
        <f t="shared" si="10"/>
        <v/>
      </c>
      <c r="AF47" s="10" t="str">
        <f t="shared" si="11"/>
        <v/>
      </c>
      <c r="AG47" s="10" t="str">
        <f t="shared" si="12"/>
        <v/>
      </c>
      <c r="AH47" s="10" t="str">
        <f t="shared" si="13"/>
        <v/>
      </c>
      <c r="AI47" s="13" t="str">
        <f t="shared" si="14"/>
        <v>21</v>
      </c>
      <c r="AJ47" s="11">
        <f t="shared" si="15"/>
        <v>21</v>
      </c>
    </row>
    <row r="48" spans="1:36" x14ac:dyDescent="0.25">
      <c r="A48" s="1">
        <v>30</v>
      </c>
      <c r="B48" s="4">
        <v>48</v>
      </c>
      <c r="C48" s="9" t="s">
        <v>92</v>
      </c>
      <c r="D48" s="9" t="s">
        <v>93</v>
      </c>
      <c r="E48" s="9" t="s">
        <v>94</v>
      </c>
      <c r="F48" s="9">
        <v>3831247894</v>
      </c>
      <c r="G48" s="9" t="s">
        <v>53</v>
      </c>
      <c r="H48" s="27"/>
      <c r="I48" s="6">
        <v>5</v>
      </c>
      <c r="J48" s="6">
        <v>5</v>
      </c>
      <c r="K48" s="9">
        <v>13</v>
      </c>
      <c r="L48" s="7">
        <f t="shared" si="16"/>
        <v>52</v>
      </c>
      <c r="M48" s="8" t="str">
        <f>IF(J48=4,RANK(L48,$AA$19:$AA$302,0)+COUNTIF($AA$1:AA47,AA48),"")&amp;IF(J48=5,RANK(L48,$AB$19:$AB$302,0)+COUNTIF($AB$1:AB47,AB48),"")&amp;IF(J48=6,RANK(L48,$AC$19:$AC$302,0)+COUNTIF($AC$1:AC47,AC48),"")&amp;IF(J48=7,RANK(L48,$AD$19:$AD$302,0)+COUNTIF($AD$1:AD47,AD48),"")&amp;IF(J48=8,RANK(L48,$AE$19:$AE$302,0)+COUNTIF($AE$1:AE47,AE48),"")&amp;IF(J48=9,RANK(L48,$AF$19:$AF$302,0)+COUNTIF($AF$1:AF47,AF48),"")&amp;IF(J48=10,RANK(L48,$AG$19:$AG$302,0)+COUNTIF($AG$1:AG47,AG48),"")&amp;IF(J48=11,RANK(L48,$AH$19:$AH$302,0)+COUNTIF($AH$1:AH47,AH48),"")</f>
        <v>30</v>
      </c>
      <c r="N48" s="9" t="s">
        <v>235</v>
      </c>
      <c r="Z48" s="10">
        <f t="shared" si="5"/>
        <v>105</v>
      </c>
      <c r="AA48" s="10" t="str">
        <f t="shared" si="6"/>
        <v/>
      </c>
      <c r="AB48" s="10">
        <f t="shared" si="7"/>
        <v>52</v>
      </c>
      <c r="AC48" s="10" t="str">
        <f t="shared" si="8"/>
        <v/>
      </c>
      <c r="AD48" s="10" t="str">
        <f t="shared" si="9"/>
        <v/>
      </c>
      <c r="AE48" s="10" t="str">
        <f t="shared" si="10"/>
        <v/>
      </c>
      <c r="AF48" s="10" t="str">
        <f t="shared" si="11"/>
        <v/>
      </c>
      <c r="AG48" s="10" t="str">
        <f t="shared" si="12"/>
        <v/>
      </c>
      <c r="AH48" s="10" t="str">
        <f t="shared" si="13"/>
        <v/>
      </c>
      <c r="AI48" s="13" t="str">
        <f t="shared" si="14"/>
        <v>30</v>
      </c>
      <c r="AJ48" s="11">
        <f t="shared" si="15"/>
        <v>30</v>
      </c>
    </row>
    <row r="49" spans="1:36" x14ac:dyDescent="0.25">
      <c r="A49" s="1">
        <v>31</v>
      </c>
      <c r="B49" s="4">
        <v>48</v>
      </c>
      <c r="C49" s="9" t="s">
        <v>95</v>
      </c>
      <c r="D49" s="9" t="s">
        <v>96</v>
      </c>
      <c r="E49" s="9" t="s">
        <v>40</v>
      </c>
      <c r="F49" s="9">
        <v>946091960</v>
      </c>
      <c r="G49" s="9" t="s">
        <v>53</v>
      </c>
      <c r="H49" s="27"/>
      <c r="I49" s="6">
        <v>5</v>
      </c>
      <c r="J49" s="6">
        <v>5</v>
      </c>
      <c r="K49" s="9">
        <v>13</v>
      </c>
      <c r="L49" s="7">
        <f t="shared" si="16"/>
        <v>52</v>
      </c>
      <c r="M49" s="8" t="str">
        <f>IF(J49=4,RANK(L49,$AA$19:$AA$302,0)+COUNTIF($AA$1:AA48,AA49),"")&amp;IF(J49=5,RANK(L49,$AB$19:$AB$302,0)+COUNTIF($AB$1:AB48,AB49),"")&amp;IF(J49=6,RANK(L49,$AC$19:$AC$302,0)+COUNTIF($AC$1:AC48,AC49),"")&amp;IF(J49=7,RANK(L49,$AD$19:$AD$302,0)+COUNTIF($AD$1:AD48,AD49),"")&amp;IF(J49=8,RANK(L49,$AE$19:$AE$302,0)+COUNTIF($AE$1:AE48,AE49),"")&amp;IF(J49=9,RANK(L49,$AF$19:$AF$302,0)+COUNTIF($AF$1:AF48,AF49),"")&amp;IF(J49=10,RANK(L49,$AG$19:$AG$302,0)+COUNTIF($AG$1:AG48,AG49),"")&amp;IF(J49=11,RANK(L49,$AH$19:$AH$302,0)+COUNTIF($AH$1:AH48,AH49),"")</f>
        <v>31</v>
      </c>
      <c r="N49" s="9" t="s">
        <v>235</v>
      </c>
      <c r="Z49" s="10">
        <f t="shared" si="5"/>
        <v>105</v>
      </c>
      <c r="AA49" s="10" t="str">
        <f t="shared" si="6"/>
        <v/>
      </c>
      <c r="AB49" s="10">
        <f t="shared" si="7"/>
        <v>52</v>
      </c>
      <c r="AC49" s="10" t="str">
        <f t="shared" si="8"/>
        <v/>
      </c>
      <c r="AD49" s="10" t="str">
        <f t="shared" si="9"/>
        <v/>
      </c>
      <c r="AE49" s="10" t="str">
        <f t="shared" si="10"/>
        <v/>
      </c>
      <c r="AF49" s="10" t="str">
        <f t="shared" si="11"/>
        <v/>
      </c>
      <c r="AG49" s="10" t="str">
        <f t="shared" si="12"/>
        <v/>
      </c>
      <c r="AH49" s="10" t="str">
        <f t="shared" si="13"/>
        <v/>
      </c>
      <c r="AI49" s="13" t="str">
        <f t="shared" si="14"/>
        <v>30</v>
      </c>
      <c r="AJ49" s="11">
        <f t="shared" si="15"/>
        <v>30</v>
      </c>
    </row>
    <row r="50" spans="1:36" x14ac:dyDescent="0.25">
      <c r="A50" s="1">
        <v>32</v>
      </c>
      <c r="B50" s="4">
        <v>48</v>
      </c>
      <c r="C50" s="9" t="s">
        <v>97</v>
      </c>
      <c r="D50" s="9" t="s">
        <v>98</v>
      </c>
      <c r="E50" s="9" t="s">
        <v>99</v>
      </c>
      <c r="F50" s="9">
        <v>3502635194</v>
      </c>
      <c r="G50" s="9" t="s">
        <v>53</v>
      </c>
      <c r="H50" s="27"/>
      <c r="I50" s="6">
        <v>5</v>
      </c>
      <c r="J50" s="6">
        <v>5</v>
      </c>
      <c r="K50" s="9">
        <v>13</v>
      </c>
      <c r="L50" s="7">
        <f t="shared" si="16"/>
        <v>52</v>
      </c>
      <c r="M50" s="8" t="str">
        <f>IF(J50=4,RANK(L50,$AA$19:$AA$302,0)+COUNTIF($AA$1:AA49,AA50),"")&amp;IF(J50=5,RANK(L50,$AB$19:$AB$302,0)+COUNTIF($AB$1:AB49,AB50),"")&amp;IF(J50=6,RANK(L50,$AC$19:$AC$302,0)+COUNTIF($AC$1:AC49,AC50),"")&amp;IF(J50=7,RANK(L50,$AD$19:$AD$302,0)+COUNTIF($AD$1:AD49,AD50),"")&amp;IF(J50=8,RANK(L50,$AE$19:$AE$302,0)+COUNTIF($AE$1:AE49,AE50),"")&amp;IF(J50=9,RANK(L50,$AF$19:$AF$302,0)+COUNTIF($AF$1:AF49,AF50),"")&amp;IF(J50=10,RANK(L50,$AG$19:$AG$302,0)+COUNTIF($AG$1:AG49,AG50),"")&amp;IF(J50=11,RANK(L50,$AH$19:$AH$302,0)+COUNTIF($AH$1:AH49,AH50),"")</f>
        <v>32</v>
      </c>
      <c r="N50" s="9" t="s">
        <v>235</v>
      </c>
      <c r="Z50" s="10">
        <f t="shared" si="5"/>
        <v>105</v>
      </c>
      <c r="AA50" s="10" t="str">
        <f t="shared" si="6"/>
        <v/>
      </c>
      <c r="AB50" s="10">
        <f t="shared" si="7"/>
        <v>52</v>
      </c>
      <c r="AC50" s="10" t="str">
        <f t="shared" si="8"/>
        <v/>
      </c>
      <c r="AD50" s="10" t="str">
        <f t="shared" si="9"/>
        <v/>
      </c>
      <c r="AE50" s="10" t="str">
        <f t="shared" si="10"/>
        <v/>
      </c>
      <c r="AF50" s="10" t="str">
        <f t="shared" si="11"/>
        <v/>
      </c>
      <c r="AG50" s="10" t="str">
        <f t="shared" si="12"/>
        <v/>
      </c>
      <c r="AH50" s="10" t="str">
        <f t="shared" si="13"/>
        <v/>
      </c>
      <c r="AI50" s="13" t="str">
        <f t="shared" si="14"/>
        <v>30</v>
      </c>
      <c r="AJ50" s="11">
        <f t="shared" si="15"/>
        <v>30</v>
      </c>
    </row>
    <row r="51" spans="1:36" x14ac:dyDescent="0.25">
      <c r="A51" s="1">
        <v>33</v>
      </c>
      <c r="B51" s="4">
        <v>48</v>
      </c>
      <c r="C51" s="9" t="s">
        <v>100</v>
      </c>
      <c r="D51" s="9" t="s">
        <v>101</v>
      </c>
      <c r="E51" s="9" t="s">
        <v>102</v>
      </c>
      <c r="F51" s="9">
        <v>297429100</v>
      </c>
      <c r="G51" s="9" t="s">
        <v>62</v>
      </c>
      <c r="H51" s="27"/>
      <c r="I51" s="6">
        <v>5</v>
      </c>
      <c r="J51" s="6">
        <v>5</v>
      </c>
      <c r="K51" s="9">
        <v>13</v>
      </c>
      <c r="L51" s="7">
        <f t="shared" si="16"/>
        <v>52</v>
      </c>
      <c r="M51" s="8" t="str">
        <f>IF(J51=4,RANK(L51,$AA$19:$AA$302,0)+COUNTIF($AA$1:AA50,AA51),"")&amp;IF(J51=5,RANK(L51,$AB$19:$AB$302,0)+COUNTIF($AB$1:AB50,AB51),"")&amp;IF(J51=6,RANK(L51,$AC$19:$AC$302,0)+COUNTIF($AC$1:AC50,AC51),"")&amp;IF(J51=7,RANK(L51,$AD$19:$AD$302,0)+COUNTIF($AD$1:AD50,AD51),"")&amp;IF(J51=8,RANK(L51,$AE$19:$AE$302,0)+COUNTIF($AE$1:AE50,AE51),"")&amp;IF(J51=9,RANK(L51,$AF$19:$AF$302,0)+COUNTIF($AF$1:AF50,AF51),"")&amp;IF(J51=10,RANK(L51,$AG$19:$AG$302,0)+COUNTIF($AG$1:AG50,AG51),"")&amp;IF(J51=11,RANK(L51,$AH$19:$AH$302,0)+COUNTIF($AH$1:AH50,AH51),"")</f>
        <v>33</v>
      </c>
      <c r="N51" s="9" t="s">
        <v>235</v>
      </c>
      <c r="Z51" s="10">
        <f t="shared" si="5"/>
        <v>105</v>
      </c>
      <c r="AA51" s="10" t="str">
        <f t="shared" si="6"/>
        <v/>
      </c>
      <c r="AB51" s="10">
        <f t="shared" si="7"/>
        <v>52</v>
      </c>
      <c r="AC51" s="10" t="str">
        <f t="shared" si="8"/>
        <v/>
      </c>
      <c r="AD51" s="10" t="str">
        <f t="shared" si="9"/>
        <v/>
      </c>
      <c r="AE51" s="10" t="str">
        <f t="shared" si="10"/>
        <v/>
      </c>
      <c r="AF51" s="10" t="str">
        <f t="shared" si="11"/>
        <v/>
      </c>
      <c r="AG51" s="10" t="str">
        <f t="shared" si="12"/>
        <v/>
      </c>
      <c r="AH51" s="10" t="str">
        <f t="shared" si="13"/>
        <v/>
      </c>
      <c r="AI51" s="13" t="str">
        <f t="shared" si="14"/>
        <v>30</v>
      </c>
      <c r="AJ51" s="11">
        <f t="shared" si="15"/>
        <v>30</v>
      </c>
    </row>
    <row r="52" spans="1:36" x14ac:dyDescent="0.25">
      <c r="A52" s="1">
        <v>34</v>
      </c>
      <c r="B52" s="4">
        <v>48</v>
      </c>
      <c r="C52" s="9" t="s">
        <v>103</v>
      </c>
      <c r="D52" s="9" t="s">
        <v>49</v>
      </c>
      <c r="E52" s="9" t="s">
        <v>27</v>
      </c>
      <c r="F52" s="9">
        <v>2556395376</v>
      </c>
      <c r="G52" s="9" t="s">
        <v>53</v>
      </c>
      <c r="H52" s="27"/>
      <c r="I52" s="6">
        <v>5</v>
      </c>
      <c r="J52" s="6">
        <v>5</v>
      </c>
      <c r="K52" s="9">
        <v>13</v>
      </c>
      <c r="L52" s="7">
        <f t="shared" si="16"/>
        <v>52</v>
      </c>
      <c r="M52" s="8" t="str">
        <f>IF(J52=4,RANK(L52,$AA$19:$AA$302,0)+COUNTIF($AA$1:AA51,AA52),"")&amp;IF(J52=5,RANK(L52,$AB$19:$AB$302,0)+COUNTIF($AB$1:AB51,AB52),"")&amp;IF(J52=6,RANK(L52,$AC$19:$AC$302,0)+COUNTIF($AC$1:AC51,AC52),"")&amp;IF(J52=7,RANK(L52,$AD$19:$AD$302,0)+COUNTIF($AD$1:AD51,AD52),"")&amp;IF(J52=8,RANK(L52,$AE$19:$AE$302,0)+COUNTIF($AE$1:AE51,AE52),"")&amp;IF(J52=9,RANK(L52,$AF$19:$AF$302,0)+COUNTIF($AF$1:AF51,AF52),"")&amp;IF(J52=10,RANK(L52,$AG$19:$AG$302,0)+COUNTIF($AG$1:AG51,AG52),"")&amp;IF(J52=11,RANK(L52,$AH$19:$AH$302,0)+COUNTIF($AH$1:AH51,AH52),"")</f>
        <v>34</v>
      </c>
      <c r="N52" s="9" t="s">
        <v>235</v>
      </c>
      <c r="Z52" s="10">
        <f t="shared" si="5"/>
        <v>105</v>
      </c>
      <c r="AA52" s="10" t="str">
        <f t="shared" si="6"/>
        <v/>
      </c>
      <c r="AB52" s="10">
        <f t="shared" si="7"/>
        <v>52</v>
      </c>
      <c r="AC52" s="10" t="str">
        <f t="shared" si="8"/>
        <v/>
      </c>
      <c r="AD52" s="10" t="str">
        <f t="shared" si="9"/>
        <v/>
      </c>
      <c r="AE52" s="10" t="str">
        <f t="shared" si="10"/>
        <v/>
      </c>
      <c r="AF52" s="10" t="str">
        <f t="shared" si="11"/>
        <v/>
      </c>
      <c r="AG52" s="10" t="str">
        <f t="shared" si="12"/>
        <v/>
      </c>
      <c r="AH52" s="10" t="str">
        <f t="shared" si="13"/>
        <v/>
      </c>
      <c r="AI52" s="13" t="str">
        <f t="shared" si="14"/>
        <v>30</v>
      </c>
      <c r="AJ52" s="11">
        <f t="shared" si="15"/>
        <v>30</v>
      </c>
    </row>
    <row r="53" spans="1:36" x14ac:dyDescent="0.25">
      <c r="A53" s="1">
        <v>35</v>
      </c>
      <c r="B53" s="4">
        <v>48</v>
      </c>
      <c r="C53" s="9" t="s">
        <v>104</v>
      </c>
      <c r="D53" s="9" t="s">
        <v>51</v>
      </c>
      <c r="E53" s="9" t="s">
        <v>105</v>
      </c>
      <c r="F53" s="9">
        <v>2547691017</v>
      </c>
      <c r="G53" s="9" t="s">
        <v>53</v>
      </c>
      <c r="H53" s="27"/>
      <c r="I53" s="6">
        <v>5</v>
      </c>
      <c r="J53" s="6">
        <v>5</v>
      </c>
      <c r="K53" s="9">
        <v>13</v>
      </c>
      <c r="L53" s="7">
        <f t="shared" si="16"/>
        <v>52</v>
      </c>
      <c r="M53" s="8" t="str">
        <f>IF(J53=4,RANK(L53,$AA$19:$AA$302,0)+COUNTIF($AA$1:AA52,AA53),"")&amp;IF(J53=5,RANK(L53,$AB$19:$AB$302,0)+COUNTIF($AB$1:AB52,AB53),"")&amp;IF(J53=6,RANK(L53,$AC$19:$AC$302,0)+COUNTIF($AC$1:AC52,AC53),"")&amp;IF(J53=7,RANK(L53,$AD$19:$AD$302,0)+COUNTIF($AD$1:AD52,AD53),"")&amp;IF(J53=8,RANK(L53,$AE$19:$AE$302,0)+COUNTIF($AE$1:AE52,AE53),"")&amp;IF(J53=9,RANK(L53,$AF$19:$AF$302,0)+COUNTIF($AF$1:AF52,AF53),"")&amp;IF(J53=10,RANK(L53,$AG$19:$AG$302,0)+COUNTIF($AG$1:AG52,AG53),"")&amp;IF(J53=11,RANK(L53,$AH$19:$AH$302,0)+COUNTIF($AH$1:AH52,AH53),"")</f>
        <v>35</v>
      </c>
      <c r="N53" s="9" t="s">
        <v>235</v>
      </c>
      <c r="Z53" s="10">
        <f t="shared" si="5"/>
        <v>105</v>
      </c>
      <c r="AA53" s="10" t="str">
        <f t="shared" si="6"/>
        <v/>
      </c>
      <c r="AB53" s="10">
        <f t="shared" si="7"/>
        <v>52</v>
      </c>
      <c r="AC53" s="10" t="str">
        <f t="shared" si="8"/>
        <v/>
      </c>
      <c r="AD53" s="10" t="str">
        <f t="shared" si="9"/>
        <v/>
      </c>
      <c r="AE53" s="10" t="str">
        <f t="shared" si="10"/>
        <v/>
      </c>
      <c r="AF53" s="10" t="str">
        <f t="shared" si="11"/>
        <v/>
      </c>
      <c r="AG53" s="10" t="str">
        <f t="shared" si="12"/>
        <v/>
      </c>
      <c r="AH53" s="10" t="str">
        <f t="shared" si="13"/>
        <v/>
      </c>
      <c r="AI53" s="13" t="str">
        <f t="shared" si="14"/>
        <v>30</v>
      </c>
      <c r="AJ53" s="11">
        <f t="shared" si="15"/>
        <v>30</v>
      </c>
    </row>
    <row r="54" spans="1:36" x14ac:dyDescent="0.25">
      <c r="A54" s="1">
        <v>36</v>
      </c>
      <c r="B54" s="4">
        <v>48</v>
      </c>
      <c r="C54" s="9" t="s">
        <v>106</v>
      </c>
      <c r="D54" s="9" t="s">
        <v>55</v>
      </c>
      <c r="E54" s="9" t="s">
        <v>102</v>
      </c>
      <c r="F54" s="9">
        <v>2257946469</v>
      </c>
      <c r="G54" s="9" t="s">
        <v>62</v>
      </c>
      <c r="H54" s="27"/>
      <c r="I54" s="6">
        <v>5</v>
      </c>
      <c r="J54" s="6">
        <v>5</v>
      </c>
      <c r="K54" s="9">
        <v>12</v>
      </c>
      <c r="L54" s="7">
        <f t="shared" si="16"/>
        <v>48</v>
      </c>
      <c r="M54" s="8" t="str">
        <f>IF(J54=4,RANK(L54,$AA$19:$AA$302,0)+COUNTIF($AA$1:AA53,AA54),"")&amp;IF(J54=5,RANK(L54,$AB$19:$AB$302,0)+COUNTIF($AB$1:AB53,AB54),"")&amp;IF(J54=6,RANK(L54,$AC$19:$AC$302,0)+COUNTIF($AC$1:AC53,AC54),"")&amp;IF(J54=7,RANK(L54,$AD$19:$AD$302,0)+COUNTIF($AD$1:AD53,AD54),"")&amp;IF(J54=8,RANK(L54,$AE$19:$AE$302,0)+COUNTIF($AE$1:AE53,AE54),"")&amp;IF(J54=9,RANK(L54,$AF$19:$AF$302,0)+COUNTIF($AF$1:AF53,AF54),"")&amp;IF(J54=10,RANK(L54,$AG$19:$AG$302,0)+COUNTIF($AG$1:AG53,AG54),"")&amp;IF(J54=11,RANK(L54,$AH$19:$AH$302,0)+COUNTIF($AH$1:AH53,AH54),"")</f>
        <v>36</v>
      </c>
      <c r="N54" s="9" t="s">
        <v>235</v>
      </c>
      <c r="Z54" s="10">
        <f t="shared" si="5"/>
        <v>105</v>
      </c>
      <c r="AA54" s="10" t="str">
        <f t="shared" si="6"/>
        <v/>
      </c>
      <c r="AB54" s="10">
        <f t="shared" si="7"/>
        <v>48</v>
      </c>
      <c r="AC54" s="10" t="str">
        <f t="shared" si="8"/>
        <v/>
      </c>
      <c r="AD54" s="10" t="str">
        <f t="shared" si="9"/>
        <v/>
      </c>
      <c r="AE54" s="10" t="str">
        <f t="shared" si="10"/>
        <v/>
      </c>
      <c r="AF54" s="10" t="str">
        <f t="shared" si="11"/>
        <v/>
      </c>
      <c r="AG54" s="10" t="str">
        <f t="shared" si="12"/>
        <v/>
      </c>
      <c r="AH54" s="10" t="str">
        <f t="shared" si="13"/>
        <v/>
      </c>
      <c r="AI54" s="13" t="str">
        <f t="shared" si="14"/>
        <v>36</v>
      </c>
      <c r="AJ54" s="11">
        <f t="shared" si="15"/>
        <v>36</v>
      </c>
    </row>
    <row r="55" spans="1:36" x14ac:dyDescent="0.25">
      <c r="A55" s="1">
        <v>37</v>
      </c>
      <c r="B55" s="4">
        <v>48</v>
      </c>
      <c r="C55" s="9" t="s">
        <v>107</v>
      </c>
      <c r="D55" s="9" t="s">
        <v>96</v>
      </c>
      <c r="E55" s="9" t="s">
        <v>52</v>
      </c>
      <c r="F55" s="9">
        <v>1878850057</v>
      </c>
      <c r="G55" s="9" t="s">
        <v>53</v>
      </c>
      <c r="H55" s="27"/>
      <c r="I55" s="6">
        <v>5</v>
      </c>
      <c r="J55" s="6">
        <v>5</v>
      </c>
      <c r="K55" s="9">
        <v>12</v>
      </c>
      <c r="L55" s="7">
        <f t="shared" si="16"/>
        <v>48</v>
      </c>
      <c r="M55" s="8" t="str">
        <f>IF(J55=4,RANK(L55,$AA$19:$AA$302,0)+COUNTIF($AA$1:AA54,AA55),"")&amp;IF(J55=5,RANK(L55,$AB$19:$AB$302,0)+COUNTIF($AB$1:AB54,AB55),"")&amp;IF(J55=6,RANK(L55,$AC$19:$AC$302,0)+COUNTIF($AC$1:AC54,AC55),"")&amp;IF(J55=7,RANK(L55,$AD$19:$AD$302,0)+COUNTIF($AD$1:AD54,AD55),"")&amp;IF(J55=8,RANK(L55,$AE$19:$AE$302,0)+COUNTIF($AE$1:AE54,AE55),"")&amp;IF(J55=9,RANK(L55,$AF$19:$AF$302,0)+COUNTIF($AF$1:AF54,AF55),"")&amp;IF(J55=10,RANK(L55,$AG$19:$AG$302,0)+COUNTIF($AG$1:AG54,AG55),"")&amp;IF(J55=11,RANK(L55,$AH$19:$AH$302,0)+COUNTIF($AH$1:AH54,AH55),"")</f>
        <v>37</v>
      </c>
      <c r="N55" s="9" t="s">
        <v>236</v>
      </c>
      <c r="Z55" s="10" t="str">
        <f t="shared" si="5"/>
        <v/>
      </c>
      <c r="AA55" s="10" t="str">
        <f t="shared" si="6"/>
        <v/>
      </c>
      <c r="AB55" s="10">
        <f t="shared" si="7"/>
        <v>48</v>
      </c>
      <c r="AC55" s="10" t="str">
        <f t="shared" si="8"/>
        <v/>
      </c>
      <c r="AD55" s="10" t="str">
        <f t="shared" si="9"/>
        <v/>
      </c>
      <c r="AE55" s="10" t="str">
        <f t="shared" si="10"/>
        <v/>
      </c>
      <c r="AF55" s="10" t="str">
        <f t="shared" si="11"/>
        <v/>
      </c>
      <c r="AG55" s="10" t="str">
        <f t="shared" si="12"/>
        <v/>
      </c>
      <c r="AH55" s="10" t="str">
        <f t="shared" si="13"/>
        <v/>
      </c>
      <c r="AI55" s="13" t="str">
        <f t="shared" si="14"/>
        <v>36</v>
      </c>
      <c r="AJ55" s="11">
        <f t="shared" si="15"/>
        <v>36</v>
      </c>
    </row>
    <row r="56" spans="1:36" x14ac:dyDescent="0.25">
      <c r="A56" s="1">
        <v>38</v>
      </c>
      <c r="B56" s="4">
        <v>48</v>
      </c>
      <c r="C56" s="9" t="s">
        <v>108</v>
      </c>
      <c r="D56" s="9" t="s">
        <v>61</v>
      </c>
      <c r="E56" s="9" t="s">
        <v>40</v>
      </c>
      <c r="F56" s="9">
        <v>3807272332</v>
      </c>
      <c r="G56" s="9" t="s">
        <v>41</v>
      </c>
      <c r="H56" s="27"/>
      <c r="I56" s="6">
        <v>5</v>
      </c>
      <c r="J56" s="6">
        <v>5</v>
      </c>
      <c r="K56" s="9">
        <v>12</v>
      </c>
      <c r="L56" s="7">
        <f t="shared" si="16"/>
        <v>48</v>
      </c>
      <c r="M56" s="8" t="str">
        <f>IF(J56=4,RANK(L56,$AA$19:$AA$302,0)+COUNTIF($AA$1:AA55,AA56),"")&amp;IF(J56=5,RANK(L56,$AB$19:$AB$302,0)+COUNTIF($AB$1:AB55,AB56),"")&amp;IF(J56=6,RANK(L56,$AC$19:$AC$302,0)+COUNTIF($AC$1:AC55,AC56),"")&amp;IF(J56=7,RANK(L56,$AD$19:$AD$302,0)+COUNTIF($AD$1:AD55,AD56),"")&amp;IF(J56=8,RANK(L56,$AE$19:$AE$302,0)+COUNTIF($AE$1:AE55,AE56),"")&amp;IF(J56=9,RANK(L56,$AF$19:$AF$302,0)+COUNTIF($AF$1:AF55,AF56),"")&amp;IF(J56=10,RANK(L56,$AG$19:$AG$302,0)+COUNTIF($AG$1:AG55,AG56),"")&amp;IF(J56=11,RANK(L56,$AH$19:$AH$302,0)+COUNTIF($AH$1:AH55,AH56),"")</f>
        <v>38</v>
      </c>
      <c r="N56" s="9" t="s">
        <v>236</v>
      </c>
      <c r="Z56" s="10" t="str">
        <f t="shared" si="5"/>
        <v/>
      </c>
      <c r="AA56" s="10" t="str">
        <f t="shared" si="6"/>
        <v/>
      </c>
      <c r="AB56" s="10">
        <f t="shared" si="7"/>
        <v>48</v>
      </c>
      <c r="AC56" s="10" t="str">
        <f t="shared" si="8"/>
        <v/>
      </c>
      <c r="AD56" s="10" t="str">
        <f t="shared" si="9"/>
        <v/>
      </c>
      <c r="AE56" s="10" t="str">
        <f t="shared" si="10"/>
        <v/>
      </c>
      <c r="AF56" s="10" t="str">
        <f t="shared" si="11"/>
        <v/>
      </c>
      <c r="AG56" s="10" t="str">
        <f t="shared" si="12"/>
        <v/>
      </c>
      <c r="AH56" s="10" t="str">
        <f t="shared" si="13"/>
        <v/>
      </c>
      <c r="AI56" s="13" t="str">
        <f t="shared" si="14"/>
        <v>36</v>
      </c>
      <c r="AJ56" s="11">
        <f t="shared" si="15"/>
        <v>36</v>
      </c>
    </row>
    <row r="57" spans="1:36" x14ac:dyDescent="0.25">
      <c r="A57" s="1">
        <v>39</v>
      </c>
      <c r="B57" s="4">
        <v>48</v>
      </c>
      <c r="C57" s="9" t="s">
        <v>109</v>
      </c>
      <c r="D57" s="9" t="s">
        <v>110</v>
      </c>
      <c r="E57" s="9" t="s">
        <v>47</v>
      </c>
      <c r="F57" s="9">
        <v>3669310569</v>
      </c>
      <c r="G57" s="9" t="s">
        <v>53</v>
      </c>
      <c r="H57" s="27"/>
      <c r="I57" s="6">
        <v>5</v>
      </c>
      <c r="J57" s="6">
        <v>5</v>
      </c>
      <c r="K57" s="9">
        <v>12</v>
      </c>
      <c r="L57" s="7">
        <f t="shared" si="16"/>
        <v>48</v>
      </c>
      <c r="M57" s="8" t="str">
        <f>IF(J57=4,RANK(L57,$AA$19:$AA$302,0)+COUNTIF($AA$1:AA56,AA57),"")&amp;IF(J57=5,RANK(L57,$AB$19:$AB$302,0)+COUNTIF($AB$1:AB56,AB57),"")&amp;IF(J57=6,RANK(L57,$AC$19:$AC$302,0)+COUNTIF($AC$1:AC56,AC57),"")&amp;IF(J57=7,RANK(L57,$AD$19:$AD$302,0)+COUNTIF($AD$1:AD56,AD57),"")&amp;IF(J57=8,RANK(L57,$AE$19:$AE$302,0)+COUNTIF($AE$1:AE56,AE57),"")&amp;IF(J57=9,RANK(L57,$AF$19:$AF$302,0)+COUNTIF($AF$1:AF56,AF57),"")&amp;IF(J57=10,RANK(L57,$AG$19:$AG$302,0)+COUNTIF($AG$1:AG56,AG57),"")&amp;IF(J57=11,RANK(L57,$AH$19:$AH$302,0)+COUNTIF($AH$1:AH56,AH57),"")</f>
        <v>39</v>
      </c>
      <c r="N57" s="9" t="s">
        <v>236</v>
      </c>
      <c r="Z57" s="10" t="str">
        <f t="shared" si="5"/>
        <v/>
      </c>
      <c r="AA57" s="10" t="str">
        <f t="shared" si="6"/>
        <v/>
      </c>
      <c r="AB57" s="10">
        <f t="shared" si="7"/>
        <v>48</v>
      </c>
      <c r="AC57" s="10" t="str">
        <f t="shared" si="8"/>
        <v/>
      </c>
      <c r="AD57" s="10" t="str">
        <f t="shared" si="9"/>
        <v/>
      </c>
      <c r="AE57" s="10" t="str">
        <f t="shared" si="10"/>
        <v/>
      </c>
      <c r="AF57" s="10" t="str">
        <f t="shared" si="11"/>
        <v/>
      </c>
      <c r="AG57" s="10" t="str">
        <f t="shared" si="12"/>
        <v/>
      </c>
      <c r="AH57" s="10" t="str">
        <f t="shared" si="13"/>
        <v/>
      </c>
      <c r="AI57" s="13" t="str">
        <f t="shared" si="14"/>
        <v>36</v>
      </c>
      <c r="AJ57" s="11">
        <f t="shared" si="15"/>
        <v>36</v>
      </c>
    </row>
    <row r="58" spans="1:36" x14ac:dyDescent="0.25">
      <c r="A58" s="1">
        <v>40</v>
      </c>
      <c r="B58" s="4">
        <v>48</v>
      </c>
      <c r="C58" s="9" t="s">
        <v>111</v>
      </c>
      <c r="D58" s="9" t="s">
        <v>112</v>
      </c>
      <c r="E58" s="9" t="s">
        <v>40</v>
      </c>
      <c r="F58" s="9">
        <v>3496836017</v>
      </c>
      <c r="G58" s="9" t="s">
        <v>43</v>
      </c>
      <c r="H58" s="27"/>
      <c r="I58" s="6">
        <v>5</v>
      </c>
      <c r="J58" s="6">
        <v>5</v>
      </c>
      <c r="K58" s="9">
        <v>12</v>
      </c>
      <c r="L58" s="7">
        <f t="shared" si="16"/>
        <v>48</v>
      </c>
      <c r="M58" s="8" t="str">
        <f>IF(J58=4,RANK(L58,$AA$19:$AA$302,0)+COUNTIF($AA$1:AA57,AA58),"")&amp;IF(J58=5,RANK(L58,$AB$19:$AB$302,0)+COUNTIF($AB$1:AB57,AB58),"")&amp;IF(J58=6,RANK(L58,$AC$19:$AC$302,0)+COUNTIF($AC$1:AC57,AC58),"")&amp;IF(J58=7,RANK(L58,$AD$19:$AD$302,0)+COUNTIF($AD$1:AD57,AD58),"")&amp;IF(J58=8,RANK(L58,$AE$19:$AE$302,0)+COUNTIF($AE$1:AE57,AE58),"")&amp;IF(J58=9,RANK(L58,$AF$19:$AF$302,0)+COUNTIF($AF$1:AF57,AF58),"")&amp;IF(J58=10,RANK(L58,$AG$19:$AG$302,0)+COUNTIF($AG$1:AG57,AG58),"")&amp;IF(J58=11,RANK(L58,$AH$19:$AH$302,0)+COUNTIF($AH$1:AH57,AH58),"")</f>
        <v>40</v>
      </c>
      <c r="N58" s="9" t="s">
        <v>236</v>
      </c>
      <c r="Z58" s="10" t="str">
        <f t="shared" si="5"/>
        <v/>
      </c>
      <c r="AA58" s="10" t="str">
        <f t="shared" si="6"/>
        <v/>
      </c>
      <c r="AB58" s="10">
        <f t="shared" si="7"/>
        <v>48</v>
      </c>
      <c r="AC58" s="10" t="str">
        <f t="shared" si="8"/>
        <v/>
      </c>
      <c r="AD58" s="10" t="str">
        <f t="shared" si="9"/>
        <v/>
      </c>
      <c r="AE58" s="10" t="str">
        <f t="shared" si="10"/>
        <v/>
      </c>
      <c r="AF58" s="10" t="str">
        <f t="shared" si="11"/>
        <v/>
      </c>
      <c r="AG58" s="10" t="str">
        <f t="shared" si="12"/>
        <v/>
      </c>
      <c r="AH58" s="10" t="str">
        <f t="shared" si="13"/>
        <v/>
      </c>
      <c r="AI58" s="13" t="str">
        <f t="shared" si="14"/>
        <v>36</v>
      </c>
      <c r="AJ58" s="11">
        <f t="shared" si="15"/>
        <v>36</v>
      </c>
    </row>
    <row r="59" spans="1:36" x14ac:dyDescent="0.25">
      <c r="A59" s="1">
        <v>41</v>
      </c>
      <c r="B59" s="4">
        <v>48</v>
      </c>
      <c r="C59" s="9" t="s">
        <v>113</v>
      </c>
      <c r="D59" s="9" t="s">
        <v>96</v>
      </c>
      <c r="E59" s="9" t="s">
        <v>52</v>
      </c>
      <c r="F59" s="9">
        <v>4104274449</v>
      </c>
      <c r="G59" s="9" t="s">
        <v>43</v>
      </c>
      <c r="H59" s="27"/>
      <c r="I59" s="6">
        <v>5</v>
      </c>
      <c r="J59" s="6">
        <v>5</v>
      </c>
      <c r="K59" s="9">
        <v>12</v>
      </c>
      <c r="L59" s="7">
        <f t="shared" si="16"/>
        <v>48</v>
      </c>
      <c r="M59" s="8" t="str">
        <f>IF(J59=4,RANK(L59,$AA$19:$AA$302,0)+COUNTIF($AA$1:AA58,AA59),"")&amp;IF(J59=5,RANK(L59,$AB$19:$AB$302,0)+COUNTIF($AB$1:AB58,AB59),"")&amp;IF(J59=6,RANK(L59,$AC$19:$AC$302,0)+COUNTIF($AC$1:AC58,AC59),"")&amp;IF(J59=7,RANK(L59,$AD$19:$AD$302,0)+COUNTIF($AD$1:AD58,AD59),"")&amp;IF(J59=8,RANK(L59,$AE$19:$AE$302,0)+COUNTIF($AE$1:AE58,AE59),"")&amp;IF(J59=9,RANK(L59,$AF$19:$AF$302,0)+COUNTIF($AF$1:AF58,AF59),"")&amp;IF(J59=10,RANK(L59,$AG$19:$AG$302,0)+COUNTIF($AG$1:AG58,AG59),"")&amp;IF(J59=11,RANK(L59,$AH$19:$AH$302,0)+COUNTIF($AH$1:AH58,AH59),"")</f>
        <v>41</v>
      </c>
      <c r="N59" s="9" t="s">
        <v>236</v>
      </c>
      <c r="Z59" s="10" t="str">
        <f t="shared" si="5"/>
        <v/>
      </c>
      <c r="AA59" s="10" t="str">
        <f t="shared" si="6"/>
        <v/>
      </c>
      <c r="AB59" s="10">
        <f t="shared" si="7"/>
        <v>48</v>
      </c>
      <c r="AC59" s="10" t="str">
        <f t="shared" si="8"/>
        <v/>
      </c>
      <c r="AD59" s="10" t="str">
        <f t="shared" si="9"/>
        <v/>
      </c>
      <c r="AE59" s="10" t="str">
        <f t="shared" si="10"/>
        <v/>
      </c>
      <c r="AF59" s="10" t="str">
        <f t="shared" si="11"/>
        <v/>
      </c>
      <c r="AG59" s="10" t="str">
        <f t="shared" si="12"/>
        <v/>
      </c>
      <c r="AH59" s="10" t="str">
        <f t="shared" si="13"/>
        <v/>
      </c>
      <c r="AI59" s="13" t="str">
        <f t="shared" si="14"/>
        <v>36</v>
      </c>
      <c r="AJ59" s="11">
        <f t="shared" si="15"/>
        <v>36</v>
      </c>
    </row>
    <row r="60" spans="1:36" x14ac:dyDescent="0.25">
      <c r="A60" s="1">
        <v>42</v>
      </c>
      <c r="B60" s="4">
        <v>48</v>
      </c>
      <c r="C60" s="9" t="s">
        <v>114</v>
      </c>
      <c r="D60" s="9" t="s">
        <v>26</v>
      </c>
      <c r="E60" s="9" t="s">
        <v>115</v>
      </c>
      <c r="F60" s="9">
        <v>124105624</v>
      </c>
      <c r="G60" s="9" t="s">
        <v>53</v>
      </c>
      <c r="H60" s="27"/>
      <c r="I60" s="6">
        <v>5</v>
      </c>
      <c r="J60" s="6">
        <v>5</v>
      </c>
      <c r="K60" s="9">
        <v>12</v>
      </c>
      <c r="L60" s="7">
        <f t="shared" si="16"/>
        <v>48</v>
      </c>
      <c r="M60" s="8" t="str">
        <f>IF(J60=4,RANK(L60,$AA$19:$AA$302,0)+COUNTIF($AA$1:AA59,AA60),"")&amp;IF(J60=5,RANK(L60,$AB$19:$AB$302,0)+COUNTIF($AB$1:AB59,AB60),"")&amp;IF(J60=6,RANK(L60,$AC$19:$AC$302,0)+COUNTIF($AC$1:AC59,AC60),"")&amp;IF(J60=7,RANK(L60,$AD$19:$AD$302,0)+COUNTIF($AD$1:AD59,AD60),"")&amp;IF(J60=8,RANK(L60,$AE$19:$AE$302,0)+COUNTIF($AE$1:AE59,AE60),"")&amp;IF(J60=9,RANK(L60,$AF$19:$AF$302,0)+COUNTIF($AF$1:AF59,AF60),"")&amp;IF(J60=10,RANK(L60,$AG$19:$AG$302,0)+COUNTIF($AG$1:AG59,AG60),"")&amp;IF(J60=11,RANK(L60,$AH$19:$AH$302,0)+COUNTIF($AH$1:AH59,AH60),"")</f>
        <v>42</v>
      </c>
      <c r="N60" s="9" t="s">
        <v>236</v>
      </c>
      <c r="Z60" s="10" t="str">
        <f t="shared" si="5"/>
        <v/>
      </c>
      <c r="AA60" s="10" t="str">
        <f t="shared" si="6"/>
        <v/>
      </c>
      <c r="AB60" s="10">
        <f t="shared" si="7"/>
        <v>48</v>
      </c>
      <c r="AC60" s="10" t="str">
        <f t="shared" si="8"/>
        <v/>
      </c>
      <c r="AD60" s="10" t="str">
        <f t="shared" si="9"/>
        <v/>
      </c>
      <c r="AE60" s="10" t="str">
        <f t="shared" si="10"/>
        <v/>
      </c>
      <c r="AF60" s="10" t="str">
        <f t="shared" si="11"/>
        <v/>
      </c>
      <c r="AG60" s="10" t="str">
        <f t="shared" si="12"/>
        <v/>
      </c>
      <c r="AH60" s="10" t="str">
        <f t="shared" si="13"/>
        <v/>
      </c>
      <c r="AI60" s="13" t="str">
        <f t="shared" si="14"/>
        <v>36</v>
      </c>
      <c r="AJ60" s="11">
        <f t="shared" si="15"/>
        <v>36</v>
      </c>
    </row>
    <row r="61" spans="1:36" x14ac:dyDescent="0.25">
      <c r="A61" s="1">
        <v>43</v>
      </c>
      <c r="B61" s="4">
        <v>48</v>
      </c>
      <c r="C61" s="9" t="s">
        <v>116</v>
      </c>
      <c r="D61" s="9" t="s">
        <v>64</v>
      </c>
      <c r="E61" s="9" t="s">
        <v>117</v>
      </c>
      <c r="F61" s="9">
        <v>719636645</v>
      </c>
      <c r="G61" s="9" t="s">
        <v>118</v>
      </c>
      <c r="H61" s="27"/>
      <c r="I61" s="6">
        <v>5</v>
      </c>
      <c r="J61" s="6">
        <v>5</v>
      </c>
      <c r="K61" s="9">
        <v>11</v>
      </c>
      <c r="L61" s="7">
        <f t="shared" si="16"/>
        <v>44</v>
      </c>
      <c r="M61" s="8" t="str">
        <f>IF(J61=4,RANK(L61,$AA$19:$AA$302,0)+COUNTIF($AA$1:AA60,AA61),"")&amp;IF(J61=5,RANK(L61,$AB$19:$AB$302,0)+COUNTIF($AB$1:AB60,AB61),"")&amp;IF(J61=6,RANK(L61,$AC$19:$AC$302,0)+COUNTIF($AC$1:AC60,AC61),"")&amp;IF(J61=7,RANK(L61,$AD$19:$AD$302,0)+COUNTIF($AD$1:AD60,AD61),"")&amp;IF(J61=8,RANK(L61,$AE$19:$AE$302,0)+COUNTIF($AE$1:AE60,AE61),"")&amp;IF(J61=9,RANK(L61,$AF$19:$AF$302,0)+COUNTIF($AF$1:AF60,AF61),"")&amp;IF(J61=10,RANK(L61,$AG$19:$AG$302,0)+COUNTIF($AG$1:AG60,AG61),"")&amp;IF(J61=11,RANK(L61,$AH$19:$AH$302,0)+COUNTIF($AH$1:AH60,AH61),"")</f>
        <v>43</v>
      </c>
      <c r="N61" s="9" t="s">
        <v>236</v>
      </c>
      <c r="Z61" s="10" t="str">
        <f t="shared" si="5"/>
        <v/>
      </c>
      <c r="AA61" s="10" t="str">
        <f t="shared" si="6"/>
        <v/>
      </c>
      <c r="AB61" s="10">
        <f t="shared" si="7"/>
        <v>44</v>
      </c>
      <c r="AC61" s="10" t="str">
        <f t="shared" si="8"/>
        <v/>
      </c>
      <c r="AD61" s="10" t="str">
        <f t="shared" si="9"/>
        <v/>
      </c>
      <c r="AE61" s="10" t="str">
        <f t="shared" si="10"/>
        <v/>
      </c>
      <c r="AF61" s="10" t="str">
        <f t="shared" si="11"/>
        <v/>
      </c>
      <c r="AG61" s="10" t="str">
        <f t="shared" si="12"/>
        <v/>
      </c>
      <c r="AH61" s="10" t="str">
        <f t="shared" si="13"/>
        <v/>
      </c>
      <c r="AI61" s="13" t="str">
        <f t="shared" si="14"/>
        <v>43</v>
      </c>
      <c r="AJ61" s="11">
        <f t="shared" si="15"/>
        <v>43</v>
      </c>
    </row>
    <row r="62" spans="1:36" x14ac:dyDescent="0.25">
      <c r="A62" s="1">
        <v>44</v>
      </c>
      <c r="B62" s="4">
        <v>48</v>
      </c>
      <c r="C62" s="9" t="s">
        <v>119</v>
      </c>
      <c r="D62" s="9" t="s">
        <v>120</v>
      </c>
      <c r="E62" s="9" t="s">
        <v>47</v>
      </c>
      <c r="F62" s="9">
        <v>1980769680</v>
      </c>
      <c r="G62" s="9" t="s">
        <v>62</v>
      </c>
      <c r="H62" s="27"/>
      <c r="I62" s="6">
        <v>5</v>
      </c>
      <c r="J62" s="6">
        <v>5</v>
      </c>
      <c r="K62" s="9">
        <v>11</v>
      </c>
      <c r="L62" s="7">
        <f t="shared" si="16"/>
        <v>44</v>
      </c>
      <c r="M62" s="8" t="str">
        <f>IF(J62=4,RANK(L62,$AA$19:$AA$302,0)+COUNTIF($AA$1:AA61,AA62),"")&amp;IF(J62=5,RANK(L62,$AB$19:$AB$302,0)+COUNTIF($AB$1:AB61,AB62),"")&amp;IF(J62=6,RANK(L62,$AC$19:$AC$302,0)+COUNTIF($AC$1:AC61,AC62),"")&amp;IF(J62=7,RANK(L62,$AD$19:$AD$302,0)+COUNTIF($AD$1:AD61,AD62),"")&amp;IF(J62=8,RANK(L62,$AE$19:$AE$302,0)+COUNTIF($AE$1:AE61,AE62),"")&amp;IF(J62=9,RANK(L62,$AF$19:$AF$302,0)+COUNTIF($AF$1:AF61,AF62),"")&amp;IF(J62=10,RANK(L62,$AG$19:$AG$302,0)+COUNTIF($AG$1:AG61,AG62),"")&amp;IF(J62=11,RANK(L62,$AH$19:$AH$302,0)+COUNTIF($AH$1:AH61,AH62),"")</f>
        <v>44</v>
      </c>
      <c r="N62" s="9" t="s">
        <v>235</v>
      </c>
      <c r="Z62" s="10">
        <f t="shared" si="5"/>
        <v>105</v>
      </c>
      <c r="AA62" s="10" t="str">
        <f t="shared" si="6"/>
        <v/>
      </c>
      <c r="AB62" s="10">
        <f t="shared" si="7"/>
        <v>44</v>
      </c>
      <c r="AC62" s="10" t="str">
        <f t="shared" si="8"/>
        <v/>
      </c>
      <c r="AD62" s="10" t="str">
        <f t="shared" si="9"/>
        <v/>
      </c>
      <c r="AE62" s="10" t="str">
        <f t="shared" si="10"/>
        <v/>
      </c>
      <c r="AF62" s="10" t="str">
        <f t="shared" si="11"/>
        <v/>
      </c>
      <c r="AG62" s="10" t="str">
        <f t="shared" si="12"/>
        <v/>
      </c>
      <c r="AH62" s="10" t="str">
        <f t="shared" si="13"/>
        <v/>
      </c>
      <c r="AI62" s="13" t="str">
        <f t="shared" si="14"/>
        <v>43</v>
      </c>
      <c r="AJ62" s="11">
        <f t="shared" si="15"/>
        <v>43</v>
      </c>
    </row>
    <row r="63" spans="1:36" x14ac:dyDescent="0.25">
      <c r="A63" s="1">
        <v>45</v>
      </c>
      <c r="B63" s="4">
        <v>48</v>
      </c>
      <c r="C63" s="9" t="s">
        <v>121</v>
      </c>
      <c r="D63" s="9" t="s">
        <v>80</v>
      </c>
      <c r="E63" s="9" t="s">
        <v>122</v>
      </c>
      <c r="F63" s="9">
        <v>3393931886</v>
      </c>
      <c r="G63" s="9" t="s">
        <v>43</v>
      </c>
      <c r="H63" s="27"/>
      <c r="I63" s="6">
        <v>5</v>
      </c>
      <c r="J63" s="6">
        <v>5</v>
      </c>
      <c r="K63" s="9">
        <v>11</v>
      </c>
      <c r="L63" s="7">
        <f t="shared" si="16"/>
        <v>44</v>
      </c>
      <c r="M63" s="8" t="str">
        <f>IF(J63=4,RANK(L63,$AA$19:$AA$302,0)+COUNTIF($AA$1:AA62,AA63),"")&amp;IF(J63=5,RANK(L63,$AB$19:$AB$302,0)+COUNTIF($AB$1:AB62,AB63),"")&amp;IF(J63=6,RANK(L63,$AC$19:$AC$302,0)+COUNTIF($AC$1:AC62,AC63),"")&amp;IF(J63=7,RANK(L63,$AD$19:$AD$302,0)+COUNTIF($AD$1:AD62,AD63),"")&amp;IF(J63=8,RANK(L63,$AE$19:$AE$302,0)+COUNTIF($AE$1:AE62,AE63),"")&amp;IF(J63=9,RANK(L63,$AF$19:$AF$302,0)+COUNTIF($AF$1:AF62,AF63),"")&amp;IF(J63=10,RANK(L63,$AG$19:$AG$302,0)+COUNTIF($AG$1:AG62,AG63),"")&amp;IF(J63=11,RANK(L63,$AH$19:$AH$302,0)+COUNTIF($AH$1:AH62,AH63),"")</f>
        <v>45</v>
      </c>
      <c r="N63" s="9" t="s">
        <v>236</v>
      </c>
      <c r="Z63" s="10" t="str">
        <f t="shared" si="5"/>
        <v/>
      </c>
      <c r="AA63" s="10" t="str">
        <f t="shared" si="6"/>
        <v/>
      </c>
      <c r="AB63" s="10">
        <f t="shared" si="7"/>
        <v>44</v>
      </c>
      <c r="AC63" s="10" t="str">
        <f t="shared" si="8"/>
        <v/>
      </c>
      <c r="AD63" s="10" t="str">
        <f t="shared" si="9"/>
        <v/>
      </c>
      <c r="AE63" s="10" t="str">
        <f t="shared" si="10"/>
        <v/>
      </c>
      <c r="AF63" s="10" t="str">
        <f t="shared" si="11"/>
        <v/>
      </c>
      <c r="AG63" s="10" t="str">
        <f t="shared" si="12"/>
        <v/>
      </c>
      <c r="AH63" s="10" t="str">
        <f t="shared" si="13"/>
        <v/>
      </c>
      <c r="AI63" s="13" t="str">
        <f t="shared" si="14"/>
        <v>43</v>
      </c>
      <c r="AJ63" s="11">
        <f t="shared" si="15"/>
        <v>43</v>
      </c>
    </row>
    <row r="64" spans="1:36" x14ac:dyDescent="0.25">
      <c r="A64" s="1">
        <v>46</v>
      </c>
      <c r="B64" s="4">
        <v>48</v>
      </c>
      <c r="C64" s="9" t="s">
        <v>123</v>
      </c>
      <c r="D64" s="9" t="s">
        <v>39</v>
      </c>
      <c r="E64" s="9" t="s">
        <v>52</v>
      </c>
      <c r="F64" s="9">
        <v>2433009817</v>
      </c>
      <c r="G64" s="9" t="s">
        <v>118</v>
      </c>
      <c r="H64" s="27"/>
      <c r="I64" s="6">
        <v>5</v>
      </c>
      <c r="J64" s="6">
        <v>5</v>
      </c>
      <c r="K64" s="9">
        <v>11</v>
      </c>
      <c r="L64" s="7">
        <f t="shared" si="16"/>
        <v>44</v>
      </c>
      <c r="M64" s="8" t="str">
        <f>IF(J64=4,RANK(L64,$AA$19:$AA$302,0)+COUNTIF($AA$1:AA63,AA64),"")&amp;IF(J64=5,RANK(L64,$AB$19:$AB$302,0)+COUNTIF($AB$1:AB63,AB64),"")&amp;IF(J64=6,RANK(L64,$AC$19:$AC$302,0)+COUNTIF($AC$1:AC63,AC64),"")&amp;IF(J64=7,RANK(L64,$AD$19:$AD$302,0)+COUNTIF($AD$1:AD63,AD64),"")&amp;IF(J64=8,RANK(L64,$AE$19:$AE$302,0)+COUNTIF($AE$1:AE63,AE64),"")&amp;IF(J64=9,RANK(L64,$AF$19:$AF$302,0)+COUNTIF($AF$1:AF63,AF64),"")&amp;IF(J64=10,RANK(L64,$AG$19:$AG$302,0)+COUNTIF($AG$1:AG63,AG64),"")&amp;IF(J64=11,RANK(L64,$AH$19:$AH$302,0)+COUNTIF($AH$1:AH63,AH64),"")</f>
        <v>46</v>
      </c>
      <c r="N64" s="9" t="s">
        <v>236</v>
      </c>
      <c r="Z64" s="10" t="str">
        <f t="shared" si="5"/>
        <v/>
      </c>
      <c r="AA64" s="10" t="str">
        <f t="shared" si="6"/>
        <v/>
      </c>
      <c r="AB64" s="10">
        <f t="shared" si="7"/>
        <v>44</v>
      </c>
      <c r="AC64" s="10" t="str">
        <f t="shared" si="8"/>
        <v/>
      </c>
      <c r="AD64" s="10" t="str">
        <f t="shared" si="9"/>
        <v/>
      </c>
      <c r="AE64" s="10" t="str">
        <f t="shared" si="10"/>
        <v/>
      </c>
      <c r="AF64" s="10" t="str">
        <f t="shared" si="11"/>
        <v/>
      </c>
      <c r="AG64" s="10" t="str">
        <f t="shared" si="12"/>
        <v/>
      </c>
      <c r="AH64" s="10" t="str">
        <f t="shared" si="13"/>
        <v/>
      </c>
      <c r="AI64" s="13" t="str">
        <f t="shared" si="14"/>
        <v>43</v>
      </c>
      <c r="AJ64" s="11">
        <f t="shared" si="15"/>
        <v>43</v>
      </c>
    </row>
    <row r="65" spans="1:36" x14ac:dyDescent="0.25">
      <c r="A65" s="1">
        <v>47</v>
      </c>
      <c r="B65" s="4">
        <v>48</v>
      </c>
      <c r="C65" s="9" t="s">
        <v>124</v>
      </c>
      <c r="D65" s="9" t="s">
        <v>125</v>
      </c>
      <c r="E65" s="9" t="s">
        <v>126</v>
      </c>
      <c r="F65" s="9">
        <v>3195107942</v>
      </c>
      <c r="G65" s="9" t="s">
        <v>43</v>
      </c>
      <c r="H65" s="27"/>
      <c r="I65" s="6">
        <v>5</v>
      </c>
      <c r="J65" s="6">
        <v>5</v>
      </c>
      <c r="K65" s="9">
        <v>11</v>
      </c>
      <c r="L65" s="7">
        <f t="shared" si="16"/>
        <v>44</v>
      </c>
      <c r="M65" s="8" t="str">
        <f>IF(J65=4,RANK(L65,$AA$19:$AA$302,0)+COUNTIF($AA$1:AA64,AA65),"")&amp;IF(J65=5,RANK(L65,$AB$19:$AB$302,0)+COUNTIF($AB$1:AB64,AB65),"")&amp;IF(J65=6,RANK(L65,$AC$19:$AC$302,0)+COUNTIF($AC$1:AC64,AC65),"")&amp;IF(J65=7,RANK(L65,$AD$19:$AD$302,0)+COUNTIF($AD$1:AD64,AD65),"")&amp;IF(J65=8,RANK(L65,$AE$19:$AE$302,0)+COUNTIF($AE$1:AE64,AE65),"")&amp;IF(J65=9,RANK(L65,$AF$19:$AF$302,0)+COUNTIF($AF$1:AF64,AF65),"")&amp;IF(J65=10,RANK(L65,$AG$19:$AG$302,0)+COUNTIF($AG$1:AG64,AG65),"")&amp;IF(J65=11,RANK(L65,$AH$19:$AH$302,0)+COUNTIF($AH$1:AH64,AH65),"")</f>
        <v>47</v>
      </c>
      <c r="N65" s="9" t="s">
        <v>236</v>
      </c>
      <c r="Z65" s="10" t="str">
        <f t="shared" si="5"/>
        <v/>
      </c>
      <c r="AA65" s="10" t="str">
        <f t="shared" si="6"/>
        <v/>
      </c>
      <c r="AB65" s="10">
        <f t="shared" si="7"/>
        <v>44</v>
      </c>
      <c r="AC65" s="10" t="str">
        <f t="shared" si="8"/>
        <v/>
      </c>
      <c r="AD65" s="10" t="str">
        <f t="shared" si="9"/>
        <v/>
      </c>
      <c r="AE65" s="10" t="str">
        <f t="shared" si="10"/>
        <v/>
      </c>
      <c r="AF65" s="10" t="str">
        <f t="shared" si="11"/>
        <v/>
      </c>
      <c r="AG65" s="10" t="str">
        <f t="shared" si="12"/>
        <v/>
      </c>
      <c r="AH65" s="10" t="str">
        <f t="shared" si="13"/>
        <v/>
      </c>
      <c r="AI65" s="13" t="str">
        <f t="shared" si="14"/>
        <v>43</v>
      </c>
      <c r="AJ65" s="11">
        <f t="shared" si="15"/>
        <v>43</v>
      </c>
    </row>
    <row r="66" spans="1:36" x14ac:dyDescent="0.25">
      <c r="A66" s="1">
        <v>48</v>
      </c>
      <c r="B66" s="4">
        <v>48</v>
      </c>
      <c r="C66" s="9" t="s">
        <v>127</v>
      </c>
      <c r="D66" s="9" t="s">
        <v>26</v>
      </c>
      <c r="E66" s="9" t="s">
        <v>128</v>
      </c>
      <c r="F66" s="9">
        <v>1715982738</v>
      </c>
      <c r="G66" s="9" t="s">
        <v>43</v>
      </c>
      <c r="H66" s="27"/>
      <c r="I66" s="6">
        <v>5</v>
      </c>
      <c r="J66" s="6">
        <v>5</v>
      </c>
      <c r="K66" s="9">
        <v>11</v>
      </c>
      <c r="L66" s="7">
        <f t="shared" si="16"/>
        <v>44</v>
      </c>
      <c r="M66" s="8" t="str">
        <f>IF(J66=4,RANK(L66,$AA$19:$AA$302,0)+COUNTIF($AA$1:AA65,AA66),"")&amp;IF(J66=5,RANK(L66,$AB$19:$AB$302,0)+COUNTIF($AB$1:AB65,AB66),"")&amp;IF(J66=6,RANK(L66,$AC$19:$AC$302,0)+COUNTIF($AC$1:AC65,AC66),"")&amp;IF(J66=7,RANK(L66,$AD$19:$AD$302,0)+COUNTIF($AD$1:AD65,AD66),"")&amp;IF(J66=8,RANK(L66,$AE$19:$AE$302,0)+COUNTIF($AE$1:AE65,AE66),"")&amp;IF(J66=9,RANK(L66,$AF$19:$AF$302,0)+COUNTIF($AF$1:AF65,AF66),"")&amp;IF(J66=10,RANK(L66,$AG$19:$AG$302,0)+COUNTIF($AG$1:AG65,AG66),"")&amp;IF(J66=11,RANK(L66,$AH$19:$AH$302,0)+COUNTIF($AH$1:AH65,AH66),"")</f>
        <v>48</v>
      </c>
      <c r="N66" s="9" t="s">
        <v>236</v>
      </c>
      <c r="Z66" s="10" t="str">
        <f t="shared" si="5"/>
        <v/>
      </c>
      <c r="AA66" s="10" t="str">
        <f t="shared" si="6"/>
        <v/>
      </c>
      <c r="AB66" s="10">
        <f t="shared" si="7"/>
        <v>44</v>
      </c>
      <c r="AC66" s="10" t="str">
        <f t="shared" si="8"/>
        <v/>
      </c>
      <c r="AD66" s="10" t="str">
        <f t="shared" si="9"/>
        <v/>
      </c>
      <c r="AE66" s="10" t="str">
        <f t="shared" si="10"/>
        <v/>
      </c>
      <c r="AF66" s="10" t="str">
        <f t="shared" si="11"/>
        <v/>
      </c>
      <c r="AG66" s="10" t="str">
        <f t="shared" si="12"/>
        <v/>
      </c>
      <c r="AH66" s="10" t="str">
        <f t="shared" si="13"/>
        <v/>
      </c>
      <c r="AI66" s="13" t="str">
        <f t="shared" si="14"/>
        <v>43</v>
      </c>
      <c r="AJ66" s="11">
        <f t="shared" si="15"/>
        <v>43</v>
      </c>
    </row>
    <row r="67" spans="1:36" x14ac:dyDescent="0.25">
      <c r="A67" s="1">
        <v>49</v>
      </c>
      <c r="B67" s="4">
        <v>48</v>
      </c>
      <c r="C67" s="9" t="s">
        <v>129</v>
      </c>
      <c r="D67" s="9" t="s">
        <v>130</v>
      </c>
      <c r="E67" s="9" t="s">
        <v>37</v>
      </c>
      <c r="F67" s="9">
        <v>32121735</v>
      </c>
      <c r="G67" s="9" t="s">
        <v>62</v>
      </c>
      <c r="H67" s="27"/>
      <c r="I67" s="6">
        <v>5</v>
      </c>
      <c r="J67" s="6">
        <v>5</v>
      </c>
      <c r="K67" s="9">
        <v>11</v>
      </c>
      <c r="L67" s="7">
        <f t="shared" si="16"/>
        <v>44</v>
      </c>
      <c r="M67" s="8" t="str">
        <f>IF(J67=4,RANK(L67,$AA$19:$AA$302,0)+COUNTIF($AA$1:AA66,AA67),"")&amp;IF(J67=5,RANK(L67,$AB$19:$AB$302,0)+COUNTIF($AB$1:AB66,AB67),"")&amp;IF(J67=6,RANK(L67,$AC$19:$AC$302,0)+COUNTIF($AC$1:AC66,AC67),"")&amp;IF(J67=7,RANK(L67,$AD$19:$AD$302,0)+COUNTIF($AD$1:AD66,AD67),"")&amp;IF(J67=8,RANK(L67,$AE$19:$AE$302,0)+COUNTIF($AE$1:AE66,AE67),"")&amp;IF(J67=9,RANK(L67,$AF$19:$AF$302,0)+COUNTIF($AF$1:AF66,AF67),"")&amp;IF(J67=10,RANK(L67,$AG$19:$AG$302,0)+COUNTIF($AG$1:AG66,AG67),"")&amp;IF(J67=11,RANK(L67,$AH$19:$AH$302,0)+COUNTIF($AH$1:AH66,AH67),"")</f>
        <v>49</v>
      </c>
      <c r="N67" s="9" t="s">
        <v>235</v>
      </c>
      <c r="Z67" s="10">
        <f t="shared" si="5"/>
        <v>105</v>
      </c>
      <c r="AA67" s="10" t="str">
        <f t="shared" si="6"/>
        <v/>
      </c>
      <c r="AB67" s="10">
        <f t="shared" si="7"/>
        <v>44</v>
      </c>
      <c r="AC67" s="10" t="str">
        <f t="shared" si="8"/>
        <v/>
      </c>
      <c r="AD67" s="10" t="str">
        <f t="shared" si="9"/>
        <v/>
      </c>
      <c r="AE67" s="10" t="str">
        <f t="shared" si="10"/>
        <v/>
      </c>
      <c r="AF67" s="10" t="str">
        <f t="shared" si="11"/>
        <v/>
      </c>
      <c r="AG67" s="10" t="str">
        <f t="shared" si="12"/>
        <v/>
      </c>
      <c r="AH67" s="10" t="str">
        <f t="shared" si="13"/>
        <v/>
      </c>
      <c r="AI67" s="13" t="str">
        <f t="shared" si="14"/>
        <v>43</v>
      </c>
      <c r="AJ67" s="11">
        <f t="shared" si="15"/>
        <v>43</v>
      </c>
    </row>
    <row r="68" spans="1:36" x14ac:dyDescent="0.25">
      <c r="A68" s="1">
        <v>50</v>
      </c>
      <c r="B68" s="4">
        <v>48</v>
      </c>
      <c r="C68" s="9" t="s">
        <v>131</v>
      </c>
      <c r="D68" s="9" t="s">
        <v>101</v>
      </c>
      <c r="E68" s="9" t="s">
        <v>128</v>
      </c>
      <c r="F68" s="9">
        <v>433847412</v>
      </c>
      <c r="G68" s="9" t="s">
        <v>62</v>
      </c>
      <c r="H68" s="27"/>
      <c r="I68" s="6">
        <v>5</v>
      </c>
      <c r="J68" s="6">
        <v>5</v>
      </c>
      <c r="K68" s="9">
        <v>11</v>
      </c>
      <c r="L68" s="7">
        <f t="shared" si="16"/>
        <v>44</v>
      </c>
      <c r="M68" s="8" t="str">
        <f>IF(J68=4,RANK(L68,$AA$19:$AA$302,0)+COUNTIF($AA$1:AA67,AA68),"")&amp;IF(J68=5,RANK(L68,$AB$19:$AB$302,0)+COUNTIF($AB$1:AB67,AB68),"")&amp;IF(J68=6,RANK(L68,$AC$19:$AC$302,0)+COUNTIF($AC$1:AC67,AC68),"")&amp;IF(J68=7,RANK(L68,$AD$19:$AD$302,0)+COUNTIF($AD$1:AD67,AD68),"")&amp;IF(J68=8,RANK(L68,$AE$19:$AE$302,0)+COUNTIF($AE$1:AE67,AE68),"")&amp;IF(J68=9,RANK(L68,$AF$19:$AF$302,0)+COUNTIF($AF$1:AF67,AF68),"")&amp;IF(J68=10,RANK(L68,$AG$19:$AG$302,0)+COUNTIF($AG$1:AG67,AG68),"")&amp;IF(J68=11,RANK(L68,$AH$19:$AH$302,0)+COUNTIF($AH$1:AH67,AH68),"")</f>
        <v>50</v>
      </c>
      <c r="N68" s="9" t="s">
        <v>235</v>
      </c>
      <c r="Z68" s="10">
        <f t="shared" si="5"/>
        <v>105</v>
      </c>
      <c r="AA68" s="10" t="str">
        <f t="shared" si="6"/>
        <v/>
      </c>
      <c r="AB68" s="10">
        <f t="shared" si="7"/>
        <v>44</v>
      </c>
      <c r="AC68" s="10" t="str">
        <f t="shared" si="8"/>
        <v/>
      </c>
      <c r="AD68" s="10" t="str">
        <f t="shared" si="9"/>
        <v/>
      </c>
      <c r="AE68" s="10" t="str">
        <f t="shared" si="10"/>
        <v/>
      </c>
      <c r="AF68" s="10" t="str">
        <f t="shared" si="11"/>
        <v/>
      </c>
      <c r="AG68" s="10" t="str">
        <f t="shared" si="12"/>
        <v/>
      </c>
      <c r="AH68" s="10" t="str">
        <f t="shared" si="13"/>
        <v/>
      </c>
      <c r="AI68" s="13" t="str">
        <f t="shared" si="14"/>
        <v>43</v>
      </c>
      <c r="AJ68" s="11">
        <f t="shared" si="15"/>
        <v>43</v>
      </c>
    </row>
    <row r="69" spans="1:36" x14ac:dyDescent="0.25">
      <c r="A69" s="1">
        <v>51</v>
      </c>
      <c r="B69" s="4">
        <v>48</v>
      </c>
      <c r="C69" s="9" t="s">
        <v>132</v>
      </c>
      <c r="D69" s="9" t="s">
        <v>78</v>
      </c>
      <c r="E69" s="9" t="s">
        <v>37</v>
      </c>
      <c r="F69" s="9">
        <v>2891612320</v>
      </c>
      <c r="G69" s="9" t="s">
        <v>53</v>
      </c>
      <c r="H69" s="27"/>
      <c r="I69" s="6">
        <v>5</v>
      </c>
      <c r="J69" s="6">
        <v>5</v>
      </c>
      <c r="K69" s="9">
        <v>11</v>
      </c>
      <c r="L69" s="7">
        <f t="shared" si="16"/>
        <v>44</v>
      </c>
      <c r="M69" s="8" t="str">
        <f>IF(J69=4,RANK(L69,$AA$19:$AA$302,0)+COUNTIF($AA$1:AA68,AA69),"")&amp;IF(J69=5,RANK(L69,$AB$19:$AB$302,0)+COUNTIF($AB$1:AB68,AB69),"")&amp;IF(J69=6,RANK(L69,$AC$19:$AC$302,0)+COUNTIF($AC$1:AC68,AC69),"")&amp;IF(J69=7,RANK(L69,$AD$19:$AD$302,0)+COUNTIF($AD$1:AD68,AD69),"")&amp;IF(J69=8,RANK(L69,$AE$19:$AE$302,0)+COUNTIF($AE$1:AE68,AE69),"")&amp;IF(J69=9,RANK(L69,$AF$19:$AF$302,0)+COUNTIF($AF$1:AF68,AF69),"")&amp;IF(J69=10,RANK(L69,$AG$19:$AG$302,0)+COUNTIF($AG$1:AG68,AG69),"")&amp;IF(J69=11,RANK(L69,$AH$19:$AH$302,0)+COUNTIF($AH$1:AH68,AH69),"")</f>
        <v>51</v>
      </c>
      <c r="N69" s="9" t="s">
        <v>236</v>
      </c>
      <c r="Z69" s="10" t="str">
        <f t="shared" si="5"/>
        <v/>
      </c>
      <c r="AA69" s="10" t="str">
        <f t="shared" si="6"/>
        <v/>
      </c>
      <c r="AB69" s="10">
        <f t="shared" si="7"/>
        <v>44</v>
      </c>
      <c r="AC69" s="10" t="str">
        <f t="shared" si="8"/>
        <v/>
      </c>
      <c r="AD69" s="10" t="str">
        <f t="shared" si="9"/>
        <v/>
      </c>
      <c r="AE69" s="10" t="str">
        <f t="shared" si="10"/>
        <v/>
      </c>
      <c r="AF69" s="10" t="str">
        <f t="shared" si="11"/>
        <v/>
      </c>
      <c r="AG69" s="10" t="str">
        <f t="shared" si="12"/>
        <v/>
      </c>
      <c r="AH69" s="10" t="str">
        <f t="shared" si="13"/>
        <v/>
      </c>
      <c r="AI69" s="13" t="str">
        <f t="shared" si="14"/>
        <v>43</v>
      </c>
      <c r="AJ69" s="11">
        <f t="shared" si="15"/>
        <v>43</v>
      </c>
    </row>
    <row r="70" spans="1:36" x14ac:dyDescent="0.25">
      <c r="A70" s="1">
        <v>52</v>
      </c>
      <c r="B70" s="4">
        <v>48</v>
      </c>
      <c r="C70" s="9" t="s">
        <v>133</v>
      </c>
      <c r="D70" s="9" t="s">
        <v>130</v>
      </c>
      <c r="E70" s="9" t="s">
        <v>40</v>
      </c>
      <c r="F70" s="9">
        <v>1769583183</v>
      </c>
      <c r="G70" s="9" t="s">
        <v>53</v>
      </c>
      <c r="H70" s="27"/>
      <c r="I70" s="6">
        <v>5</v>
      </c>
      <c r="J70" s="6">
        <v>5</v>
      </c>
      <c r="K70" s="9">
        <v>11</v>
      </c>
      <c r="L70" s="7">
        <f t="shared" si="16"/>
        <v>44</v>
      </c>
      <c r="M70" s="8" t="str">
        <f>IF(J70=4,RANK(L70,$AA$19:$AA$302,0)+COUNTIF($AA$1:AA69,AA70),"")&amp;IF(J70=5,RANK(L70,$AB$19:$AB$302,0)+COUNTIF($AB$1:AB69,AB70),"")&amp;IF(J70=6,RANK(L70,$AC$19:$AC$302,0)+COUNTIF($AC$1:AC69,AC70),"")&amp;IF(J70=7,RANK(L70,$AD$19:$AD$302,0)+COUNTIF($AD$1:AD69,AD70),"")&amp;IF(J70=8,RANK(L70,$AE$19:$AE$302,0)+COUNTIF($AE$1:AE69,AE70),"")&amp;IF(J70=9,RANK(L70,$AF$19:$AF$302,0)+COUNTIF($AF$1:AF69,AF70),"")&amp;IF(J70=10,RANK(L70,$AG$19:$AG$302,0)+COUNTIF($AG$1:AG69,AG70),"")&amp;IF(J70=11,RANK(L70,$AH$19:$AH$302,0)+COUNTIF($AH$1:AH69,AH70),"")</f>
        <v>52</v>
      </c>
      <c r="N70" s="9" t="s">
        <v>236</v>
      </c>
      <c r="Z70" s="10" t="str">
        <f t="shared" si="5"/>
        <v/>
      </c>
      <c r="AA70" s="10" t="str">
        <f t="shared" si="6"/>
        <v/>
      </c>
      <c r="AB70" s="10">
        <f t="shared" si="7"/>
        <v>44</v>
      </c>
      <c r="AC70" s="10" t="str">
        <f t="shared" si="8"/>
        <v/>
      </c>
      <c r="AD70" s="10" t="str">
        <f t="shared" si="9"/>
        <v/>
      </c>
      <c r="AE70" s="10" t="str">
        <f t="shared" si="10"/>
        <v/>
      </c>
      <c r="AF70" s="10" t="str">
        <f t="shared" si="11"/>
        <v/>
      </c>
      <c r="AG70" s="10" t="str">
        <f t="shared" si="12"/>
        <v/>
      </c>
      <c r="AH70" s="10" t="str">
        <f t="shared" si="13"/>
        <v/>
      </c>
      <c r="AI70" s="13" t="str">
        <f t="shared" si="14"/>
        <v>43</v>
      </c>
      <c r="AJ70" s="11">
        <f t="shared" si="15"/>
        <v>43</v>
      </c>
    </row>
    <row r="71" spans="1:36" x14ac:dyDescent="0.25">
      <c r="A71" s="1">
        <v>53</v>
      </c>
      <c r="B71" s="4">
        <v>48</v>
      </c>
      <c r="C71" s="9" t="s">
        <v>134</v>
      </c>
      <c r="D71" s="9" t="s">
        <v>135</v>
      </c>
      <c r="E71" s="9" t="s">
        <v>47</v>
      </c>
      <c r="F71" s="9">
        <v>157307968</v>
      </c>
      <c r="G71" s="9" t="s">
        <v>53</v>
      </c>
      <c r="H71" s="27"/>
      <c r="I71" s="6">
        <v>5</v>
      </c>
      <c r="J71" s="6">
        <v>5</v>
      </c>
      <c r="K71" s="9">
        <v>11</v>
      </c>
      <c r="L71" s="7">
        <f t="shared" si="16"/>
        <v>44</v>
      </c>
      <c r="M71" s="8" t="str">
        <f>IF(J71=4,RANK(L71,$AA$19:$AA$302,0)+COUNTIF($AA$1:AA70,AA71),"")&amp;IF(J71=5,RANK(L71,$AB$19:$AB$302,0)+COUNTIF($AB$1:AB70,AB71),"")&amp;IF(J71=6,RANK(L71,$AC$19:$AC$302,0)+COUNTIF($AC$1:AC70,AC71),"")&amp;IF(J71=7,RANK(L71,$AD$19:$AD$302,0)+COUNTIF($AD$1:AD70,AD71),"")&amp;IF(J71=8,RANK(L71,$AE$19:$AE$302,0)+COUNTIF($AE$1:AE70,AE71),"")&amp;IF(J71=9,RANK(L71,$AF$19:$AF$302,0)+COUNTIF($AF$1:AF70,AF71),"")&amp;IF(J71=10,RANK(L71,$AG$19:$AG$302,0)+COUNTIF($AG$1:AG70,AG71),"")&amp;IF(J71=11,RANK(L71,$AH$19:$AH$302,0)+COUNTIF($AH$1:AH70,AH71),"")</f>
        <v>53</v>
      </c>
      <c r="N71" s="9" t="s">
        <v>236</v>
      </c>
      <c r="Z71" s="10" t="str">
        <f t="shared" si="5"/>
        <v/>
      </c>
      <c r="AA71" s="10" t="str">
        <f t="shared" si="6"/>
        <v/>
      </c>
      <c r="AB71" s="10">
        <f t="shared" si="7"/>
        <v>44</v>
      </c>
      <c r="AC71" s="10" t="str">
        <f t="shared" si="8"/>
        <v/>
      </c>
      <c r="AD71" s="10" t="str">
        <f t="shared" si="9"/>
        <v/>
      </c>
      <c r="AE71" s="10" t="str">
        <f t="shared" si="10"/>
        <v/>
      </c>
      <c r="AF71" s="10" t="str">
        <f t="shared" si="11"/>
        <v/>
      </c>
      <c r="AG71" s="10" t="str">
        <f t="shared" si="12"/>
        <v/>
      </c>
      <c r="AH71" s="10" t="str">
        <f t="shared" si="13"/>
        <v/>
      </c>
      <c r="AI71" s="13" t="str">
        <f t="shared" si="14"/>
        <v>43</v>
      </c>
      <c r="AJ71" s="11">
        <f t="shared" si="15"/>
        <v>43</v>
      </c>
    </row>
    <row r="72" spans="1:36" x14ac:dyDescent="0.25">
      <c r="A72" s="1">
        <v>54</v>
      </c>
      <c r="B72" s="4">
        <v>48</v>
      </c>
      <c r="C72" s="9" t="s">
        <v>136</v>
      </c>
      <c r="D72" s="9" t="s">
        <v>36</v>
      </c>
      <c r="E72" s="9" t="s">
        <v>27</v>
      </c>
      <c r="F72" s="9">
        <v>52837768</v>
      </c>
      <c r="G72" s="9" t="s">
        <v>62</v>
      </c>
      <c r="H72" s="27"/>
      <c r="I72" s="6">
        <v>5</v>
      </c>
      <c r="J72" s="6">
        <v>5</v>
      </c>
      <c r="K72" s="9">
        <v>10</v>
      </c>
      <c r="L72" s="7">
        <f t="shared" si="16"/>
        <v>40</v>
      </c>
      <c r="M72" s="8" t="str">
        <f>IF(J72=4,RANK(L72,$AA$19:$AA$302,0)+COUNTIF($AA$1:AA71,AA72),"")&amp;IF(J72=5,RANK(L72,$AB$19:$AB$302,0)+COUNTIF($AB$1:AB71,AB72),"")&amp;IF(J72=6,RANK(L72,$AC$19:$AC$302,0)+COUNTIF($AC$1:AC71,AC72),"")&amp;IF(J72=7,RANK(L72,$AD$19:$AD$302,0)+COUNTIF($AD$1:AD71,AD72),"")&amp;IF(J72=8,RANK(L72,$AE$19:$AE$302,0)+COUNTIF($AE$1:AE71,AE72),"")&amp;IF(J72=9,RANK(L72,$AF$19:$AF$302,0)+COUNTIF($AF$1:AF71,AF72),"")&amp;IF(J72=10,RANK(L72,$AG$19:$AG$302,0)+COUNTIF($AG$1:AG71,AG72),"")&amp;IF(J72=11,RANK(L72,$AH$19:$AH$302,0)+COUNTIF($AH$1:AH71,AH72),"")</f>
        <v>54</v>
      </c>
      <c r="N72" s="9" t="s">
        <v>236</v>
      </c>
      <c r="Z72" s="10" t="str">
        <f t="shared" si="5"/>
        <v/>
      </c>
      <c r="AA72" s="10" t="str">
        <f t="shared" si="6"/>
        <v/>
      </c>
      <c r="AB72" s="10">
        <f t="shared" si="7"/>
        <v>40</v>
      </c>
      <c r="AC72" s="10" t="str">
        <f t="shared" si="8"/>
        <v/>
      </c>
      <c r="AD72" s="10" t="str">
        <f t="shared" si="9"/>
        <v/>
      </c>
      <c r="AE72" s="10" t="str">
        <f t="shared" si="10"/>
        <v/>
      </c>
      <c r="AF72" s="10" t="str">
        <f t="shared" si="11"/>
        <v/>
      </c>
      <c r="AG72" s="10" t="str">
        <f t="shared" si="12"/>
        <v/>
      </c>
      <c r="AH72" s="10" t="str">
        <f t="shared" si="13"/>
        <v/>
      </c>
      <c r="AI72" s="13" t="str">
        <f t="shared" si="14"/>
        <v>54</v>
      </c>
      <c r="AJ72" s="11">
        <f t="shared" si="15"/>
        <v>54</v>
      </c>
    </row>
    <row r="73" spans="1:36" x14ac:dyDescent="0.25">
      <c r="A73" s="1">
        <v>55</v>
      </c>
      <c r="B73" s="4">
        <v>48</v>
      </c>
      <c r="C73" s="9" t="s">
        <v>137</v>
      </c>
      <c r="D73" s="9" t="s">
        <v>26</v>
      </c>
      <c r="E73" s="9" t="s">
        <v>37</v>
      </c>
      <c r="F73" s="9">
        <v>1999161039</v>
      </c>
      <c r="G73" s="9" t="s">
        <v>43</v>
      </c>
      <c r="H73" s="27"/>
      <c r="I73" s="6">
        <v>5</v>
      </c>
      <c r="J73" s="6">
        <v>5</v>
      </c>
      <c r="K73" s="9">
        <v>10</v>
      </c>
      <c r="L73" s="7">
        <f t="shared" si="16"/>
        <v>40</v>
      </c>
      <c r="M73" s="8" t="str">
        <f>IF(J73=4,RANK(L73,$AA$19:$AA$302,0)+COUNTIF($AA$1:AA72,AA73),"")&amp;IF(J73=5,RANK(L73,$AB$19:$AB$302,0)+COUNTIF($AB$1:AB72,AB73),"")&amp;IF(J73=6,RANK(L73,$AC$19:$AC$302,0)+COUNTIF($AC$1:AC72,AC73),"")&amp;IF(J73=7,RANK(L73,$AD$19:$AD$302,0)+COUNTIF($AD$1:AD72,AD73),"")&amp;IF(J73=8,RANK(L73,$AE$19:$AE$302,0)+COUNTIF($AE$1:AE72,AE73),"")&amp;IF(J73=9,RANK(L73,$AF$19:$AF$302,0)+COUNTIF($AF$1:AF72,AF73),"")&amp;IF(J73=10,RANK(L73,$AG$19:$AG$302,0)+COUNTIF($AG$1:AG72,AG73),"")&amp;IF(J73=11,RANK(L73,$AH$19:$AH$302,0)+COUNTIF($AH$1:AH72,AH73),"")</f>
        <v>55</v>
      </c>
      <c r="N73" s="9" t="s">
        <v>236</v>
      </c>
      <c r="Z73" s="10" t="str">
        <f t="shared" si="5"/>
        <v/>
      </c>
      <c r="AA73" s="10" t="str">
        <f t="shared" si="6"/>
        <v/>
      </c>
      <c r="AB73" s="10">
        <f t="shared" si="7"/>
        <v>40</v>
      </c>
      <c r="AC73" s="10" t="str">
        <f t="shared" si="8"/>
        <v/>
      </c>
      <c r="AD73" s="10" t="str">
        <f t="shared" si="9"/>
        <v/>
      </c>
      <c r="AE73" s="10" t="str">
        <f t="shared" si="10"/>
        <v/>
      </c>
      <c r="AF73" s="10" t="str">
        <f t="shared" si="11"/>
        <v/>
      </c>
      <c r="AG73" s="10" t="str">
        <f t="shared" si="12"/>
        <v/>
      </c>
      <c r="AH73" s="10" t="str">
        <f t="shared" si="13"/>
        <v/>
      </c>
      <c r="AI73" s="13" t="str">
        <f t="shared" si="14"/>
        <v>54</v>
      </c>
      <c r="AJ73" s="11">
        <f t="shared" si="15"/>
        <v>54</v>
      </c>
    </row>
    <row r="74" spans="1:36" x14ac:dyDescent="0.25">
      <c r="A74" s="1">
        <v>56</v>
      </c>
      <c r="B74" s="4">
        <v>48</v>
      </c>
      <c r="C74" s="9" t="s">
        <v>138</v>
      </c>
      <c r="D74" s="9" t="s">
        <v>78</v>
      </c>
      <c r="E74" s="9" t="s">
        <v>56</v>
      </c>
      <c r="F74" s="9">
        <v>2695257537</v>
      </c>
      <c r="G74" s="9" t="s">
        <v>53</v>
      </c>
      <c r="H74" s="27"/>
      <c r="I74" s="6">
        <v>5</v>
      </c>
      <c r="J74" s="6">
        <v>5</v>
      </c>
      <c r="K74" s="9">
        <v>10</v>
      </c>
      <c r="L74" s="7">
        <f t="shared" si="16"/>
        <v>40</v>
      </c>
      <c r="M74" s="8" t="str">
        <f>IF(J74=4,RANK(L74,$AA$19:$AA$302,0)+COUNTIF($AA$1:AA73,AA74),"")&amp;IF(J74=5,RANK(L74,$AB$19:$AB$302,0)+COUNTIF($AB$1:AB73,AB74),"")&amp;IF(J74=6,RANK(L74,$AC$19:$AC$302,0)+COUNTIF($AC$1:AC73,AC74),"")&amp;IF(J74=7,RANK(L74,$AD$19:$AD$302,0)+COUNTIF($AD$1:AD73,AD74),"")&amp;IF(J74=8,RANK(L74,$AE$19:$AE$302,0)+COUNTIF($AE$1:AE73,AE74),"")&amp;IF(J74=9,RANK(L74,$AF$19:$AF$302,0)+COUNTIF($AF$1:AF73,AF74),"")&amp;IF(J74=10,RANK(L74,$AG$19:$AG$302,0)+COUNTIF($AG$1:AG73,AG74),"")&amp;IF(J74=11,RANK(L74,$AH$19:$AH$302,0)+COUNTIF($AH$1:AH73,AH74),"")</f>
        <v>56</v>
      </c>
      <c r="N74" s="9" t="s">
        <v>236</v>
      </c>
      <c r="Z74" s="10" t="str">
        <f t="shared" si="5"/>
        <v/>
      </c>
      <c r="AA74" s="10" t="str">
        <f t="shared" si="6"/>
        <v/>
      </c>
      <c r="AB74" s="10">
        <f t="shared" si="7"/>
        <v>40</v>
      </c>
      <c r="AC74" s="10" t="str">
        <f t="shared" si="8"/>
        <v/>
      </c>
      <c r="AD74" s="10" t="str">
        <f t="shared" si="9"/>
        <v/>
      </c>
      <c r="AE74" s="10" t="str">
        <f t="shared" si="10"/>
        <v/>
      </c>
      <c r="AF74" s="10" t="str">
        <f t="shared" si="11"/>
        <v/>
      </c>
      <c r="AG74" s="10" t="str">
        <f t="shared" si="12"/>
        <v/>
      </c>
      <c r="AH74" s="10" t="str">
        <f t="shared" si="13"/>
        <v/>
      </c>
      <c r="AI74" s="13" t="str">
        <f t="shared" si="14"/>
        <v>54</v>
      </c>
      <c r="AJ74" s="11">
        <f t="shared" si="15"/>
        <v>54</v>
      </c>
    </row>
    <row r="75" spans="1:36" x14ac:dyDescent="0.25">
      <c r="A75" s="1">
        <v>57</v>
      </c>
      <c r="B75" s="4">
        <v>48</v>
      </c>
      <c r="C75" s="9" t="s">
        <v>139</v>
      </c>
      <c r="D75" s="9" t="s">
        <v>140</v>
      </c>
      <c r="E75" s="9" t="s">
        <v>47</v>
      </c>
      <c r="F75" s="9">
        <v>109569950</v>
      </c>
      <c r="G75" s="9" t="s">
        <v>62</v>
      </c>
      <c r="H75" s="27"/>
      <c r="I75" s="6">
        <v>5</v>
      </c>
      <c r="J75" s="6">
        <v>5</v>
      </c>
      <c r="K75" s="9">
        <v>10</v>
      </c>
      <c r="L75" s="7">
        <f t="shared" si="16"/>
        <v>40</v>
      </c>
      <c r="M75" s="8" t="str">
        <f>IF(J75=4,RANK(L75,$AA$19:$AA$302,0)+COUNTIF($AA$1:AA74,AA75),"")&amp;IF(J75=5,RANK(L75,$AB$19:$AB$302,0)+COUNTIF($AB$1:AB74,AB75),"")&amp;IF(J75=6,RANK(L75,$AC$19:$AC$302,0)+COUNTIF($AC$1:AC74,AC75),"")&amp;IF(J75=7,RANK(L75,$AD$19:$AD$302,0)+COUNTIF($AD$1:AD74,AD75),"")&amp;IF(J75=8,RANK(L75,$AE$19:$AE$302,0)+COUNTIF($AE$1:AE74,AE75),"")&amp;IF(J75=9,RANK(L75,$AF$19:$AF$302,0)+COUNTIF($AF$1:AF74,AF75),"")&amp;IF(J75=10,RANK(L75,$AG$19:$AG$302,0)+COUNTIF($AG$1:AG74,AG75),"")&amp;IF(J75=11,RANK(L75,$AH$19:$AH$302,0)+COUNTIF($AH$1:AH74,AH75),"")</f>
        <v>57</v>
      </c>
      <c r="N75" s="9" t="s">
        <v>236</v>
      </c>
      <c r="Z75" s="10" t="str">
        <f t="shared" si="5"/>
        <v/>
      </c>
      <c r="AA75" s="10" t="str">
        <f t="shared" si="6"/>
        <v/>
      </c>
      <c r="AB75" s="10">
        <f t="shared" si="7"/>
        <v>40</v>
      </c>
      <c r="AC75" s="10" t="str">
        <f t="shared" si="8"/>
        <v/>
      </c>
      <c r="AD75" s="10" t="str">
        <f t="shared" si="9"/>
        <v/>
      </c>
      <c r="AE75" s="10" t="str">
        <f t="shared" si="10"/>
        <v/>
      </c>
      <c r="AF75" s="10" t="str">
        <f t="shared" si="11"/>
        <v/>
      </c>
      <c r="AG75" s="10" t="str">
        <f t="shared" si="12"/>
        <v/>
      </c>
      <c r="AH75" s="10" t="str">
        <f t="shared" si="13"/>
        <v/>
      </c>
      <c r="AI75" s="13" t="str">
        <f t="shared" si="14"/>
        <v>54</v>
      </c>
      <c r="AJ75" s="11">
        <f t="shared" si="15"/>
        <v>54</v>
      </c>
    </row>
    <row r="76" spans="1:36" x14ac:dyDescent="0.25">
      <c r="A76" s="1">
        <v>58</v>
      </c>
      <c r="B76" s="4">
        <v>48</v>
      </c>
      <c r="C76" s="9" t="s">
        <v>141</v>
      </c>
      <c r="D76" s="9" t="s">
        <v>142</v>
      </c>
      <c r="E76" s="9" t="s">
        <v>143</v>
      </c>
      <c r="F76" s="9">
        <v>785278967</v>
      </c>
      <c r="G76" s="9" t="s">
        <v>43</v>
      </c>
      <c r="H76" s="27"/>
      <c r="I76" s="6">
        <v>5</v>
      </c>
      <c r="J76" s="6">
        <v>5</v>
      </c>
      <c r="K76" s="9">
        <v>10</v>
      </c>
      <c r="L76" s="7">
        <f t="shared" si="16"/>
        <v>40</v>
      </c>
      <c r="M76" s="8" t="str">
        <f>IF(J76=4,RANK(L76,$AA$19:$AA$302,0)+COUNTIF($AA$1:AA75,AA76),"")&amp;IF(J76=5,RANK(L76,$AB$19:$AB$302,0)+COUNTIF($AB$1:AB75,AB76),"")&amp;IF(J76=6,RANK(L76,$AC$19:$AC$302,0)+COUNTIF($AC$1:AC75,AC76),"")&amp;IF(J76=7,RANK(L76,$AD$19:$AD$302,0)+COUNTIF($AD$1:AD75,AD76),"")&amp;IF(J76=8,RANK(L76,$AE$19:$AE$302,0)+COUNTIF($AE$1:AE75,AE76),"")&amp;IF(J76=9,RANK(L76,$AF$19:$AF$302,0)+COUNTIF($AF$1:AF75,AF76),"")&amp;IF(J76=10,RANK(L76,$AG$19:$AG$302,0)+COUNTIF($AG$1:AG75,AG76),"")&amp;IF(J76=11,RANK(L76,$AH$19:$AH$302,0)+COUNTIF($AH$1:AH75,AH76),"")</f>
        <v>58</v>
      </c>
      <c r="N76" s="9" t="s">
        <v>236</v>
      </c>
      <c r="Z76" s="10" t="str">
        <f t="shared" si="5"/>
        <v/>
      </c>
      <c r="AA76" s="10" t="str">
        <f t="shared" si="6"/>
        <v/>
      </c>
      <c r="AB76" s="10">
        <f t="shared" si="7"/>
        <v>40</v>
      </c>
      <c r="AC76" s="10" t="str">
        <f t="shared" si="8"/>
        <v/>
      </c>
      <c r="AD76" s="10" t="str">
        <f t="shared" si="9"/>
        <v/>
      </c>
      <c r="AE76" s="10" t="str">
        <f t="shared" si="10"/>
        <v/>
      </c>
      <c r="AF76" s="10" t="str">
        <f t="shared" si="11"/>
        <v/>
      </c>
      <c r="AG76" s="10" t="str">
        <f t="shared" si="12"/>
        <v/>
      </c>
      <c r="AH76" s="10" t="str">
        <f t="shared" si="13"/>
        <v/>
      </c>
      <c r="AI76" s="13" t="str">
        <f t="shared" si="14"/>
        <v>54</v>
      </c>
      <c r="AJ76" s="11">
        <f t="shared" si="15"/>
        <v>54</v>
      </c>
    </row>
    <row r="77" spans="1:36" x14ac:dyDescent="0.25">
      <c r="A77" s="1">
        <v>59</v>
      </c>
      <c r="B77" s="4">
        <v>48</v>
      </c>
      <c r="C77" s="9" t="s">
        <v>144</v>
      </c>
      <c r="D77" s="9" t="s">
        <v>78</v>
      </c>
      <c r="E77" s="9" t="s">
        <v>145</v>
      </c>
      <c r="F77" s="9">
        <v>1471831128</v>
      </c>
      <c r="G77" s="9" t="s">
        <v>53</v>
      </c>
      <c r="H77" s="27"/>
      <c r="I77" s="6">
        <v>5</v>
      </c>
      <c r="J77" s="6">
        <v>5</v>
      </c>
      <c r="K77" s="9">
        <v>10</v>
      </c>
      <c r="L77" s="7">
        <f t="shared" si="16"/>
        <v>40</v>
      </c>
      <c r="M77" s="8" t="str">
        <f>IF(J77=4,RANK(L77,$AA$19:$AA$302,0)+COUNTIF($AA$1:AA76,AA77),"")&amp;IF(J77=5,RANK(L77,$AB$19:$AB$302,0)+COUNTIF($AB$1:AB76,AB77),"")&amp;IF(J77=6,RANK(L77,$AC$19:$AC$302,0)+COUNTIF($AC$1:AC76,AC77),"")&amp;IF(J77=7,RANK(L77,$AD$19:$AD$302,0)+COUNTIF($AD$1:AD76,AD77),"")&amp;IF(J77=8,RANK(L77,$AE$19:$AE$302,0)+COUNTIF($AE$1:AE76,AE77),"")&amp;IF(J77=9,RANK(L77,$AF$19:$AF$302,0)+COUNTIF($AF$1:AF76,AF77),"")&amp;IF(J77=10,RANK(L77,$AG$19:$AG$302,0)+COUNTIF($AG$1:AG76,AG77),"")&amp;IF(J77=11,RANK(L77,$AH$19:$AH$302,0)+COUNTIF($AH$1:AH76,AH77),"")</f>
        <v>59</v>
      </c>
      <c r="N77" s="9" t="s">
        <v>236</v>
      </c>
      <c r="Z77" s="10" t="str">
        <f t="shared" si="5"/>
        <v/>
      </c>
      <c r="AA77" s="10" t="str">
        <f t="shared" si="6"/>
        <v/>
      </c>
      <c r="AB77" s="10">
        <f t="shared" si="7"/>
        <v>40</v>
      </c>
      <c r="AC77" s="10" t="str">
        <f t="shared" si="8"/>
        <v/>
      </c>
      <c r="AD77" s="10" t="str">
        <f t="shared" si="9"/>
        <v/>
      </c>
      <c r="AE77" s="10" t="str">
        <f t="shared" si="10"/>
        <v/>
      </c>
      <c r="AF77" s="10" t="str">
        <f t="shared" si="11"/>
        <v/>
      </c>
      <c r="AG77" s="10" t="str">
        <f t="shared" si="12"/>
        <v/>
      </c>
      <c r="AH77" s="10" t="str">
        <f t="shared" si="13"/>
        <v/>
      </c>
      <c r="AI77" s="13" t="str">
        <f t="shared" si="14"/>
        <v>54</v>
      </c>
      <c r="AJ77" s="11">
        <f t="shared" si="15"/>
        <v>54</v>
      </c>
    </row>
    <row r="78" spans="1:36" x14ac:dyDescent="0.25">
      <c r="A78" s="1">
        <v>60</v>
      </c>
      <c r="B78" s="4">
        <v>48</v>
      </c>
      <c r="C78" s="9" t="s">
        <v>146</v>
      </c>
      <c r="D78" s="9" t="s">
        <v>147</v>
      </c>
      <c r="E78" s="9" t="s">
        <v>37</v>
      </c>
      <c r="F78" s="9">
        <v>4025391858</v>
      </c>
      <c r="G78" s="9" t="s">
        <v>53</v>
      </c>
      <c r="H78" s="27"/>
      <c r="I78" s="6">
        <v>5</v>
      </c>
      <c r="J78" s="6">
        <v>5</v>
      </c>
      <c r="K78" s="9">
        <v>10</v>
      </c>
      <c r="L78" s="7">
        <f t="shared" si="16"/>
        <v>40</v>
      </c>
      <c r="M78" s="8" t="str">
        <f>IF(J78=4,RANK(L78,$AA$19:$AA$302,0)+COUNTIF($AA$1:AA77,AA78),"")&amp;IF(J78=5,RANK(L78,$AB$19:$AB$302,0)+COUNTIF($AB$1:AB77,AB78),"")&amp;IF(J78=6,RANK(L78,$AC$19:$AC$302,0)+COUNTIF($AC$1:AC77,AC78),"")&amp;IF(J78=7,RANK(L78,$AD$19:$AD$302,0)+COUNTIF($AD$1:AD77,AD78),"")&amp;IF(J78=8,RANK(L78,$AE$19:$AE$302,0)+COUNTIF($AE$1:AE77,AE78),"")&amp;IF(J78=9,RANK(L78,$AF$19:$AF$302,0)+COUNTIF($AF$1:AF77,AF78),"")&amp;IF(J78=10,RANK(L78,$AG$19:$AG$302,0)+COUNTIF($AG$1:AG77,AG78),"")&amp;IF(J78=11,RANK(L78,$AH$19:$AH$302,0)+COUNTIF($AH$1:AH77,AH78),"")</f>
        <v>60</v>
      </c>
      <c r="N78" s="9" t="s">
        <v>236</v>
      </c>
      <c r="Z78" s="10" t="str">
        <f t="shared" si="5"/>
        <v/>
      </c>
      <c r="AA78" s="10" t="str">
        <f t="shared" si="6"/>
        <v/>
      </c>
      <c r="AB78" s="10">
        <f t="shared" si="7"/>
        <v>40</v>
      </c>
      <c r="AC78" s="10" t="str">
        <f t="shared" si="8"/>
        <v/>
      </c>
      <c r="AD78" s="10" t="str">
        <f t="shared" si="9"/>
        <v/>
      </c>
      <c r="AE78" s="10" t="str">
        <f t="shared" si="10"/>
        <v/>
      </c>
      <c r="AF78" s="10" t="str">
        <f t="shared" si="11"/>
        <v/>
      </c>
      <c r="AG78" s="10" t="str">
        <f t="shared" si="12"/>
        <v/>
      </c>
      <c r="AH78" s="10" t="str">
        <f t="shared" si="13"/>
        <v/>
      </c>
      <c r="AI78" s="13" t="str">
        <f t="shared" si="14"/>
        <v>54</v>
      </c>
      <c r="AJ78" s="11">
        <f t="shared" si="15"/>
        <v>54</v>
      </c>
    </row>
    <row r="79" spans="1:36" x14ac:dyDescent="0.25">
      <c r="A79" s="1">
        <v>61</v>
      </c>
      <c r="B79" s="4">
        <v>48</v>
      </c>
      <c r="C79" s="9" t="s">
        <v>148</v>
      </c>
      <c r="D79" s="9" t="s">
        <v>78</v>
      </c>
      <c r="E79" s="9" t="s">
        <v>27</v>
      </c>
      <c r="F79" s="9">
        <v>884694341</v>
      </c>
      <c r="G79" s="9" t="s">
        <v>53</v>
      </c>
      <c r="H79" s="27"/>
      <c r="I79" s="6">
        <v>5</v>
      </c>
      <c r="J79" s="6">
        <v>5</v>
      </c>
      <c r="K79" s="9">
        <v>10</v>
      </c>
      <c r="L79" s="7">
        <f t="shared" si="16"/>
        <v>40</v>
      </c>
      <c r="M79" s="8" t="str">
        <f>IF(J79=4,RANK(L79,$AA$19:$AA$302,0)+COUNTIF($AA$1:AA78,AA79),"")&amp;IF(J79=5,RANK(L79,$AB$19:$AB$302,0)+COUNTIF($AB$1:AB78,AB79),"")&amp;IF(J79=6,RANK(L79,$AC$19:$AC$302,0)+COUNTIF($AC$1:AC78,AC79),"")&amp;IF(J79=7,RANK(L79,$AD$19:$AD$302,0)+COUNTIF($AD$1:AD78,AD79),"")&amp;IF(J79=8,RANK(L79,$AE$19:$AE$302,0)+COUNTIF($AE$1:AE78,AE79),"")&amp;IF(J79=9,RANK(L79,$AF$19:$AF$302,0)+COUNTIF($AF$1:AF78,AF79),"")&amp;IF(J79=10,RANK(L79,$AG$19:$AG$302,0)+COUNTIF($AG$1:AG78,AG79),"")&amp;IF(J79=11,RANK(L79,$AH$19:$AH$302,0)+COUNTIF($AH$1:AH78,AH79),"")</f>
        <v>61</v>
      </c>
      <c r="N79" s="9" t="s">
        <v>236</v>
      </c>
      <c r="Z79" s="10" t="str">
        <f t="shared" si="5"/>
        <v/>
      </c>
      <c r="AA79" s="10" t="str">
        <f t="shared" si="6"/>
        <v/>
      </c>
      <c r="AB79" s="10">
        <f t="shared" si="7"/>
        <v>40</v>
      </c>
      <c r="AC79" s="10" t="str">
        <f t="shared" si="8"/>
        <v/>
      </c>
      <c r="AD79" s="10" t="str">
        <f t="shared" si="9"/>
        <v/>
      </c>
      <c r="AE79" s="10" t="str">
        <f t="shared" si="10"/>
        <v/>
      </c>
      <c r="AF79" s="10" t="str">
        <f t="shared" si="11"/>
        <v/>
      </c>
      <c r="AG79" s="10" t="str">
        <f t="shared" si="12"/>
        <v/>
      </c>
      <c r="AH79" s="10" t="str">
        <f t="shared" si="13"/>
        <v/>
      </c>
      <c r="AI79" s="13" t="str">
        <f t="shared" si="14"/>
        <v>54</v>
      </c>
      <c r="AJ79" s="11">
        <f t="shared" si="15"/>
        <v>54</v>
      </c>
    </row>
    <row r="80" spans="1:36" x14ac:dyDescent="0.25">
      <c r="A80" s="1">
        <v>62</v>
      </c>
      <c r="B80" s="4">
        <v>48</v>
      </c>
      <c r="C80" s="9" t="s">
        <v>149</v>
      </c>
      <c r="D80" s="9" t="s">
        <v>78</v>
      </c>
      <c r="E80" s="9" t="s">
        <v>37</v>
      </c>
      <c r="F80" s="9">
        <v>3653591429</v>
      </c>
      <c r="G80" s="9" t="s">
        <v>53</v>
      </c>
      <c r="H80" s="27"/>
      <c r="I80" s="6">
        <v>5</v>
      </c>
      <c r="J80" s="6">
        <v>5</v>
      </c>
      <c r="K80" s="9">
        <v>10</v>
      </c>
      <c r="L80" s="7">
        <f t="shared" si="16"/>
        <v>40</v>
      </c>
      <c r="M80" s="8" t="str">
        <f>IF(J80=4,RANK(L80,$AA$19:$AA$302,0)+COUNTIF($AA$1:AA79,AA80),"")&amp;IF(J80=5,RANK(L80,$AB$19:$AB$302,0)+COUNTIF($AB$1:AB79,AB80),"")&amp;IF(J80=6,RANK(L80,$AC$19:$AC$302,0)+COUNTIF($AC$1:AC79,AC80),"")&amp;IF(J80=7,RANK(L80,$AD$19:$AD$302,0)+COUNTIF($AD$1:AD79,AD80),"")&amp;IF(J80=8,RANK(L80,$AE$19:$AE$302,0)+COUNTIF($AE$1:AE79,AE80),"")&amp;IF(J80=9,RANK(L80,$AF$19:$AF$302,0)+COUNTIF($AF$1:AF79,AF80),"")&amp;IF(J80=10,RANK(L80,$AG$19:$AG$302,0)+COUNTIF($AG$1:AG79,AG80),"")&amp;IF(J80=11,RANK(L80,$AH$19:$AH$302,0)+COUNTIF($AH$1:AH79,AH80),"")</f>
        <v>62</v>
      </c>
      <c r="N80" s="9" t="s">
        <v>236</v>
      </c>
      <c r="Z80" s="10" t="str">
        <f t="shared" si="5"/>
        <v/>
      </c>
      <c r="AA80" s="10" t="str">
        <f t="shared" si="6"/>
        <v/>
      </c>
      <c r="AB80" s="10">
        <f t="shared" si="7"/>
        <v>40</v>
      </c>
      <c r="AC80" s="10" t="str">
        <f t="shared" si="8"/>
        <v/>
      </c>
      <c r="AD80" s="10" t="str">
        <f t="shared" si="9"/>
        <v/>
      </c>
      <c r="AE80" s="10" t="str">
        <f t="shared" si="10"/>
        <v/>
      </c>
      <c r="AF80" s="10" t="str">
        <f t="shared" si="11"/>
        <v/>
      </c>
      <c r="AG80" s="10" t="str">
        <f t="shared" si="12"/>
        <v/>
      </c>
      <c r="AH80" s="10" t="str">
        <f t="shared" si="13"/>
        <v/>
      </c>
      <c r="AI80" s="13" t="str">
        <f t="shared" si="14"/>
        <v>54</v>
      </c>
      <c r="AJ80" s="11">
        <f t="shared" si="15"/>
        <v>54</v>
      </c>
    </row>
    <row r="81" spans="1:36" x14ac:dyDescent="0.25">
      <c r="A81" s="1">
        <v>63</v>
      </c>
      <c r="B81" s="4">
        <v>48</v>
      </c>
      <c r="C81" s="9" t="s">
        <v>150</v>
      </c>
      <c r="D81" s="9" t="s">
        <v>33</v>
      </c>
      <c r="E81" s="9" t="s">
        <v>40</v>
      </c>
      <c r="F81" s="9">
        <v>2090493995</v>
      </c>
      <c r="G81" s="9" t="s">
        <v>43</v>
      </c>
      <c r="H81" s="27"/>
      <c r="I81" s="6">
        <v>5</v>
      </c>
      <c r="J81" s="6">
        <v>5</v>
      </c>
      <c r="K81" s="9">
        <v>10</v>
      </c>
      <c r="L81" s="7">
        <f t="shared" si="16"/>
        <v>40</v>
      </c>
      <c r="M81" s="8" t="str">
        <f>IF(J81=4,RANK(L81,$AA$19:$AA$302,0)+COUNTIF($AA$1:AA80,AA81),"")&amp;IF(J81=5,RANK(L81,$AB$19:$AB$302,0)+COUNTIF($AB$1:AB80,AB81),"")&amp;IF(J81=6,RANK(L81,$AC$19:$AC$302,0)+COUNTIF($AC$1:AC80,AC81),"")&amp;IF(J81=7,RANK(L81,$AD$19:$AD$302,0)+COUNTIF($AD$1:AD80,AD81),"")&amp;IF(J81=8,RANK(L81,$AE$19:$AE$302,0)+COUNTIF($AE$1:AE80,AE81),"")&amp;IF(J81=9,RANK(L81,$AF$19:$AF$302,0)+COUNTIF($AF$1:AF80,AF81),"")&amp;IF(J81=10,RANK(L81,$AG$19:$AG$302,0)+COUNTIF($AG$1:AG80,AG81),"")&amp;IF(J81=11,RANK(L81,$AH$19:$AH$302,0)+COUNTIF($AH$1:AH80,AH81),"")</f>
        <v>63</v>
      </c>
      <c r="N81" s="9" t="s">
        <v>236</v>
      </c>
      <c r="Z81" s="10" t="str">
        <f t="shared" si="5"/>
        <v/>
      </c>
      <c r="AA81" s="10" t="str">
        <f t="shared" si="6"/>
        <v/>
      </c>
      <c r="AB81" s="10">
        <f t="shared" si="7"/>
        <v>40</v>
      </c>
      <c r="AC81" s="10" t="str">
        <f t="shared" si="8"/>
        <v/>
      </c>
      <c r="AD81" s="10" t="str">
        <f t="shared" si="9"/>
        <v/>
      </c>
      <c r="AE81" s="10" t="str">
        <f t="shared" si="10"/>
        <v/>
      </c>
      <c r="AF81" s="10" t="str">
        <f t="shared" si="11"/>
        <v/>
      </c>
      <c r="AG81" s="10" t="str">
        <f t="shared" si="12"/>
        <v/>
      </c>
      <c r="AH81" s="10" t="str">
        <f t="shared" si="13"/>
        <v/>
      </c>
      <c r="AI81" s="13" t="str">
        <f t="shared" si="14"/>
        <v>54</v>
      </c>
      <c r="AJ81" s="11">
        <f t="shared" si="15"/>
        <v>54</v>
      </c>
    </row>
    <row r="82" spans="1:36" x14ac:dyDescent="0.25">
      <c r="A82" s="1">
        <v>64</v>
      </c>
      <c r="B82" s="4">
        <v>48</v>
      </c>
      <c r="C82" s="9" t="s">
        <v>151</v>
      </c>
      <c r="D82" s="9" t="s">
        <v>26</v>
      </c>
      <c r="E82" s="9" t="s">
        <v>37</v>
      </c>
      <c r="F82" s="9">
        <v>2914971178</v>
      </c>
      <c r="G82" s="9" t="s">
        <v>53</v>
      </c>
      <c r="H82" s="27"/>
      <c r="I82" s="6">
        <v>5</v>
      </c>
      <c r="J82" s="6">
        <v>5</v>
      </c>
      <c r="K82" s="9">
        <v>10</v>
      </c>
      <c r="L82" s="7">
        <f t="shared" si="16"/>
        <v>40</v>
      </c>
      <c r="M82" s="8" t="str">
        <f>IF(J82=4,RANK(L82,$AA$19:$AA$302,0)+COUNTIF($AA$1:AA81,AA82),"")&amp;IF(J82=5,RANK(L82,$AB$19:$AB$302,0)+COUNTIF($AB$1:AB81,AB82),"")&amp;IF(J82=6,RANK(L82,$AC$19:$AC$302,0)+COUNTIF($AC$1:AC81,AC82),"")&amp;IF(J82=7,RANK(L82,$AD$19:$AD$302,0)+COUNTIF($AD$1:AD81,AD82),"")&amp;IF(J82=8,RANK(L82,$AE$19:$AE$302,0)+COUNTIF($AE$1:AE81,AE82),"")&amp;IF(J82=9,RANK(L82,$AF$19:$AF$302,0)+COUNTIF($AF$1:AF81,AF82),"")&amp;IF(J82=10,RANK(L82,$AG$19:$AG$302,0)+COUNTIF($AG$1:AG81,AG82),"")&amp;IF(J82=11,RANK(L82,$AH$19:$AH$302,0)+COUNTIF($AH$1:AH81,AH82),"")</f>
        <v>64</v>
      </c>
      <c r="N82" s="9" t="s">
        <v>236</v>
      </c>
      <c r="Z82" s="10" t="str">
        <f t="shared" si="5"/>
        <v/>
      </c>
      <c r="AA82" s="10" t="str">
        <f t="shared" si="6"/>
        <v/>
      </c>
      <c r="AB82" s="10">
        <f t="shared" si="7"/>
        <v>40</v>
      </c>
      <c r="AC82" s="10" t="str">
        <f t="shared" si="8"/>
        <v/>
      </c>
      <c r="AD82" s="10" t="str">
        <f t="shared" si="9"/>
        <v/>
      </c>
      <c r="AE82" s="10" t="str">
        <f t="shared" si="10"/>
        <v/>
      </c>
      <c r="AF82" s="10" t="str">
        <f t="shared" si="11"/>
        <v/>
      </c>
      <c r="AG82" s="10" t="str">
        <f t="shared" si="12"/>
        <v/>
      </c>
      <c r="AH82" s="10" t="str">
        <f t="shared" si="13"/>
        <v/>
      </c>
      <c r="AI82" s="13" t="str">
        <f t="shared" si="14"/>
        <v>54</v>
      </c>
      <c r="AJ82" s="11">
        <f t="shared" si="15"/>
        <v>54</v>
      </c>
    </row>
    <row r="83" spans="1:36" x14ac:dyDescent="0.25">
      <c r="A83" s="1">
        <v>65</v>
      </c>
      <c r="B83" s="4">
        <v>48</v>
      </c>
      <c r="C83" s="9" t="s">
        <v>152</v>
      </c>
      <c r="D83" s="9" t="s">
        <v>153</v>
      </c>
      <c r="E83" s="9" t="s">
        <v>154</v>
      </c>
      <c r="F83" s="9">
        <v>3945041308</v>
      </c>
      <c r="G83" s="9" t="s">
        <v>62</v>
      </c>
      <c r="H83" s="27"/>
      <c r="I83" s="6">
        <v>5</v>
      </c>
      <c r="J83" s="6">
        <v>5</v>
      </c>
      <c r="K83" s="9">
        <v>10</v>
      </c>
      <c r="L83" s="7">
        <f t="shared" si="16"/>
        <v>40</v>
      </c>
      <c r="M83" s="8" t="str">
        <f>IF(J83=4,RANK(L83,$AA$19:$AA$302,0)+COUNTIF($AA$1:AA82,AA83),"")&amp;IF(J83=5,RANK(L83,$AB$19:$AB$302,0)+COUNTIF($AB$1:AB82,AB83),"")&amp;IF(J83=6,RANK(L83,$AC$19:$AC$302,0)+COUNTIF($AC$1:AC82,AC83),"")&amp;IF(J83=7,RANK(L83,$AD$19:$AD$302,0)+COUNTIF($AD$1:AD82,AD83),"")&amp;IF(J83=8,RANK(L83,$AE$19:$AE$302,0)+COUNTIF($AE$1:AE82,AE83),"")&amp;IF(J83=9,RANK(L83,$AF$19:$AF$302,0)+COUNTIF($AF$1:AF82,AF83),"")&amp;IF(J83=10,RANK(L83,$AG$19:$AG$302,0)+COUNTIF($AG$1:AG82,AG83),"")&amp;IF(J83=11,RANK(L83,$AH$19:$AH$302,0)+COUNTIF($AH$1:AH82,AH83),"")</f>
        <v>65</v>
      </c>
      <c r="N83" s="9" t="s">
        <v>236</v>
      </c>
      <c r="Z83" s="10" t="str">
        <f t="shared" si="5"/>
        <v/>
      </c>
      <c r="AA83" s="10" t="str">
        <f t="shared" si="6"/>
        <v/>
      </c>
      <c r="AB83" s="10">
        <f t="shared" si="7"/>
        <v>40</v>
      </c>
      <c r="AC83" s="10" t="str">
        <f t="shared" si="8"/>
        <v/>
      </c>
      <c r="AD83" s="10" t="str">
        <f t="shared" si="9"/>
        <v/>
      </c>
      <c r="AE83" s="10" t="str">
        <f t="shared" si="10"/>
        <v/>
      </c>
      <c r="AF83" s="10" t="str">
        <f t="shared" si="11"/>
        <v/>
      </c>
      <c r="AG83" s="10" t="str">
        <f t="shared" si="12"/>
        <v/>
      </c>
      <c r="AH83" s="10" t="str">
        <f t="shared" si="13"/>
        <v/>
      </c>
      <c r="AI83" s="13" t="str">
        <f t="shared" si="14"/>
        <v>54</v>
      </c>
      <c r="AJ83" s="11">
        <f t="shared" si="15"/>
        <v>54</v>
      </c>
    </row>
    <row r="84" spans="1:36" x14ac:dyDescent="0.25">
      <c r="A84" s="1">
        <v>66</v>
      </c>
      <c r="B84" s="4">
        <v>48</v>
      </c>
      <c r="C84" s="9" t="s">
        <v>155</v>
      </c>
      <c r="D84" s="9" t="s">
        <v>33</v>
      </c>
      <c r="E84" s="9" t="s">
        <v>117</v>
      </c>
      <c r="F84" s="9">
        <v>306101250</v>
      </c>
      <c r="G84" s="9" t="s">
        <v>62</v>
      </c>
      <c r="H84" s="27"/>
      <c r="I84" s="6">
        <v>5</v>
      </c>
      <c r="J84" s="6">
        <v>5</v>
      </c>
      <c r="K84" s="9">
        <v>10</v>
      </c>
      <c r="L84" s="7">
        <f t="shared" si="16"/>
        <v>40</v>
      </c>
      <c r="M84" s="8" t="str">
        <f>IF(J84=4,RANK(L84,$AA$19:$AA$302,0)+COUNTIF($AA$1:AA83,AA84),"")&amp;IF(J84=5,RANK(L84,$AB$19:$AB$302,0)+COUNTIF($AB$1:AB83,AB84),"")&amp;IF(J84=6,RANK(L84,$AC$19:$AC$302,0)+COUNTIF($AC$1:AC83,AC84),"")&amp;IF(J84=7,RANK(L84,$AD$19:$AD$302,0)+COUNTIF($AD$1:AD83,AD84),"")&amp;IF(J84=8,RANK(L84,$AE$19:$AE$302,0)+COUNTIF($AE$1:AE83,AE84),"")&amp;IF(J84=9,RANK(L84,$AF$19:$AF$302,0)+COUNTIF($AF$1:AF83,AF84),"")&amp;IF(J84=10,RANK(L84,$AG$19:$AG$302,0)+COUNTIF($AG$1:AG83,AG84),"")&amp;IF(J84=11,RANK(L84,$AH$19:$AH$302,0)+COUNTIF($AH$1:AH83,AH84),"")</f>
        <v>66</v>
      </c>
      <c r="N84" s="9" t="s">
        <v>236</v>
      </c>
      <c r="Z84" s="10" t="str">
        <f t="shared" ref="Z84:Z141" si="17">IF(N84="победитель",1+J84,IF(N84="призер",100+J84,""))</f>
        <v/>
      </c>
      <c r="AA84" s="10" t="str">
        <f t="shared" ref="AA84:AA141" si="18">IF(J84=4,L84,"")</f>
        <v/>
      </c>
      <c r="AB84" s="10">
        <f t="shared" ref="AB84:AB141" si="19">IF(J84=5,L84,"")</f>
        <v>40</v>
      </c>
      <c r="AC84" s="10" t="str">
        <f t="shared" ref="AC84:AC141" si="20">IF(J84=6,L84,"")</f>
        <v/>
      </c>
      <c r="AD84" s="10" t="str">
        <f t="shared" ref="AD84:AD141" si="21">IF(J84=7,L84,"")</f>
        <v/>
      </c>
      <c r="AE84" s="10" t="str">
        <f t="shared" ref="AE84:AE141" si="22">IF(J84=8,L84,"")</f>
        <v/>
      </c>
      <c r="AF84" s="10" t="str">
        <f t="shared" ref="AF84:AF141" si="23">IF(J84=9,L84,"")</f>
        <v/>
      </c>
      <c r="AG84" s="10" t="str">
        <f t="shared" ref="AG84:AG141" si="24">IF(J84=10,L84,"")</f>
        <v/>
      </c>
      <c r="AH84" s="10" t="str">
        <f t="shared" ref="AH84:AH141" si="25">IF(J84=11,L84,"")</f>
        <v/>
      </c>
      <c r="AI84" s="13" t="str">
        <f t="shared" ref="AI84:AI141" si="26">IF(J84=4,RANK(L84,$AA$19:$AA$302,0),"")&amp;IF(J84=5,RANK(L84,$AB$19:$AB$302,0),"")&amp;IF(J84=6,RANK(L84,$AC$19:$AC$302,0),"")&amp;IF(J84=7,RANK(L84,$AD$19:$AD$302,0),"")&amp;IF(J84=8,RANK(L84,$AE$19:$AE$302,0),"")&amp;IF(J84=9,RANK(L84,$AF$19:$AF$302,0),"")&amp;IF(J84=10,RANK(L84,$AG$19:$AG$302,0),"")&amp;IF(J84=11,RANK(L84,$AH$19:$AH$302,0),"")</f>
        <v>54</v>
      </c>
      <c r="AJ84" s="11">
        <f t="shared" ref="AJ84:AJ141" si="27">AI84+1-1</f>
        <v>54</v>
      </c>
    </row>
    <row r="85" spans="1:36" x14ac:dyDescent="0.25">
      <c r="A85" s="1">
        <v>67</v>
      </c>
      <c r="B85" s="4">
        <v>48</v>
      </c>
      <c r="C85" s="9" t="s">
        <v>156</v>
      </c>
      <c r="D85" s="9" t="s">
        <v>51</v>
      </c>
      <c r="E85" s="9" t="s">
        <v>102</v>
      </c>
      <c r="F85" s="9">
        <v>1555906802</v>
      </c>
      <c r="G85" s="9" t="s">
        <v>62</v>
      </c>
      <c r="H85" s="27"/>
      <c r="I85" s="6">
        <v>5</v>
      </c>
      <c r="J85" s="6">
        <v>5</v>
      </c>
      <c r="K85" s="9">
        <v>10</v>
      </c>
      <c r="L85" s="7">
        <f t="shared" ref="L85:L141" si="28">K85*100/(IF(J85=$A$8,$H$8,IF(J85=$A$9,$H$9,IF(J85=$A$10,$H$10,IF(J85=$A$11,$H$11,IF(J85=$A$12,$H$12,IF(J85=$A$13,$H$13,IF(J85=$A$14,$H$14,$H$15))))))))</f>
        <v>40</v>
      </c>
      <c r="M85" s="8" t="str">
        <f>IF(J85=4,RANK(L85,$AA$19:$AA$302,0)+COUNTIF($AA$1:AA84,AA85),"")&amp;IF(J85=5,RANK(L85,$AB$19:$AB$302,0)+COUNTIF($AB$1:AB84,AB85),"")&amp;IF(J85=6,RANK(L85,$AC$19:$AC$302,0)+COUNTIF($AC$1:AC84,AC85),"")&amp;IF(J85=7,RANK(L85,$AD$19:$AD$302,0)+COUNTIF($AD$1:AD84,AD85),"")&amp;IF(J85=8,RANK(L85,$AE$19:$AE$302,0)+COUNTIF($AE$1:AE84,AE85),"")&amp;IF(J85=9,RANK(L85,$AF$19:$AF$302,0)+COUNTIF($AF$1:AF84,AF85),"")&amp;IF(J85=10,RANK(L85,$AG$19:$AG$302,0)+COUNTIF($AG$1:AG84,AG85),"")&amp;IF(J85=11,RANK(L85,$AH$19:$AH$302,0)+COUNTIF($AH$1:AH84,AH85),"")</f>
        <v>67</v>
      </c>
      <c r="N85" s="9" t="s">
        <v>236</v>
      </c>
      <c r="Z85" s="10" t="str">
        <f t="shared" si="17"/>
        <v/>
      </c>
      <c r="AA85" s="10" t="str">
        <f t="shared" si="18"/>
        <v/>
      </c>
      <c r="AB85" s="10">
        <f t="shared" si="19"/>
        <v>40</v>
      </c>
      <c r="AC85" s="10" t="str">
        <f t="shared" si="20"/>
        <v/>
      </c>
      <c r="AD85" s="10" t="str">
        <f t="shared" si="21"/>
        <v/>
      </c>
      <c r="AE85" s="10" t="str">
        <f t="shared" si="22"/>
        <v/>
      </c>
      <c r="AF85" s="10" t="str">
        <f t="shared" si="23"/>
        <v/>
      </c>
      <c r="AG85" s="10" t="str">
        <f t="shared" si="24"/>
        <v/>
      </c>
      <c r="AH85" s="10" t="str">
        <f t="shared" si="25"/>
        <v/>
      </c>
      <c r="AI85" s="13" t="str">
        <f t="shared" si="26"/>
        <v>54</v>
      </c>
      <c r="AJ85" s="11">
        <f t="shared" si="27"/>
        <v>54</v>
      </c>
    </row>
    <row r="86" spans="1:36" x14ac:dyDescent="0.25">
      <c r="A86" s="1">
        <v>68</v>
      </c>
      <c r="B86" s="4">
        <v>48</v>
      </c>
      <c r="C86" s="9" t="s">
        <v>157</v>
      </c>
      <c r="D86" s="9" t="s">
        <v>158</v>
      </c>
      <c r="E86" s="9" t="s">
        <v>99</v>
      </c>
      <c r="F86" s="9">
        <v>1196956180</v>
      </c>
      <c r="G86" s="9" t="s">
        <v>43</v>
      </c>
      <c r="H86" s="27"/>
      <c r="I86" s="6">
        <v>5</v>
      </c>
      <c r="J86" s="6">
        <v>5</v>
      </c>
      <c r="K86" s="9">
        <v>9</v>
      </c>
      <c r="L86" s="7">
        <f t="shared" si="28"/>
        <v>36</v>
      </c>
      <c r="M86" s="8" t="str">
        <f>IF(J86=4,RANK(L86,$AA$19:$AA$302,0)+COUNTIF($AA$1:AA85,AA86),"")&amp;IF(J86=5,RANK(L86,$AB$19:$AB$302,0)+COUNTIF($AB$1:AB85,AB86),"")&amp;IF(J86=6,RANK(L86,$AC$19:$AC$302,0)+COUNTIF($AC$1:AC85,AC86),"")&amp;IF(J86=7,RANK(L86,$AD$19:$AD$302,0)+COUNTIF($AD$1:AD85,AD86),"")&amp;IF(J86=8,RANK(L86,$AE$19:$AE$302,0)+COUNTIF($AE$1:AE85,AE86),"")&amp;IF(J86=9,RANK(L86,$AF$19:$AF$302,0)+COUNTIF($AF$1:AF85,AF86),"")&amp;IF(J86=10,RANK(L86,$AG$19:$AG$302,0)+COUNTIF($AG$1:AG85,AG86),"")&amp;IF(J86=11,RANK(L86,$AH$19:$AH$302,0)+COUNTIF($AH$1:AH85,AH86),"")</f>
        <v>68</v>
      </c>
      <c r="N86" s="9" t="s">
        <v>236</v>
      </c>
      <c r="Z86" s="10" t="str">
        <f t="shared" si="17"/>
        <v/>
      </c>
      <c r="AA86" s="10" t="str">
        <f t="shared" si="18"/>
        <v/>
      </c>
      <c r="AB86" s="10">
        <f t="shared" si="19"/>
        <v>36</v>
      </c>
      <c r="AC86" s="10" t="str">
        <f t="shared" si="20"/>
        <v/>
      </c>
      <c r="AD86" s="10" t="str">
        <f t="shared" si="21"/>
        <v/>
      </c>
      <c r="AE86" s="10" t="str">
        <f t="shared" si="22"/>
        <v/>
      </c>
      <c r="AF86" s="10" t="str">
        <f t="shared" si="23"/>
        <v/>
      </c>
      <c r="AG86" s="10" t="str">
        <f t="shared" si="24"/>
        <v/>
      </c>
      <c r="AH86" s="10" t="str">
        <f t="shared" si="25"/>
        <v/>
      </c>
      <c r="AI86" s="13" t="str">
        <f t="shared" si="26"/>
        <v>68</v>
      </c>
      <c r="AJ86" s="11">
        <f t="shared" si="27"/>
        <v>68</v>
      </c>
    </row>
    <row r="87" spans="1:36" x14ac:dyDescent="0.25">
      <c r="A87" s="1">
        <v>69</v>
      </c>
      <c r="B87" s="4">
        <v>48</v>
      </c>
      <c r="C87" s="9" t="s">
        <v>159</v>
      </c>
      <c r="D87" s="9" t="s">
        <v>61</v>
      </c>
      <c r="E87" s="9" t="s">
        <v>27</v>
      </c>
      <c r="F87" s="9">
        <v>3545112988</v>
      </c>
      <c r="G87" s="9" t="s">
        <v>118</v>
      </c>
      <c r="H87" s="27"/>
      <c r="I87" s="6">
        <v>5</v>
      </c>
      <c r="J87" s="6">
        <v>5</v>
      </c>
      <c r="K87" s="9">
        <v>9</v>
      </c>
      <c r="L87" s="7">
        <f t="shared" si="28"/>
        <v>36</v>
      </c>
      <c r="M87" s="8" t="str">
        <f>IF(J87=4,RANK(L87,$AA$19:$AA$302,0)+COUNTIF($AA$1:AA86,AA87),"")&amp;IF(J87=5,RANK(L87,$AB$19:$AB$302,0)+COUNTIF($AB$1:AB86,AB87),"")&amp;IF(J87=6,RANK(L87,$AC$19:$AC$302,0)+COUNTIF($AC$1:AC86,AC87),"")&amp;IF(J87=7,RANK(L87,$AD$19:$AD$302,0)+COUNTIF($AD$1:AD86,AD87),"")&amp;IF(J87=8,RANK(L87,$AE$19:$AE$302,0)+COUNTIF($AE$1:AE86,AE87),"")&amp;IF(J87=9,RANK(L87,$AF$19:$AF$302,0)+COUNTIF($AF$1:AF86,AF87),"")&amp;IF(J87=10,RANK(L87,$AG$19:$AG$302,0)+COUNTIF($AG$1:AG86,AG87),"")&amp;IF(J87=11,RANK(L87,$AH$19:$AH$302,0)+COUNTIF($AH$1:AH86,AH87),"")</f>
        <v>69</v>
      </c>
      <c r="N87" s="9" t="s">
        <v>236</v>
      </c>
      <c r="Z87" s="10" t="str">
        <f t="shared" si="17"/>
        <v/>
      </c>
      <c r="AA87" s="10" t="str">
        <f t="shared" si="18"/>
        <v/>
      </c>
      <c r="AB87" s="10">
        <f t="shared" si="19"/>
        <v>36</v>
      </c>
      <c r="AC87" s="10" t="str">
        <f t="shared" si="20"/>
        <v/>
      </c>
      <c r="AD87" s="10" t="str">
        <f t="shared" si="21"/>
        <v/>
      </c>
      <c r="AE87" s="10" t="str">
        <f t="shared" si="22"/>
        <v/>
      </c>
      <c r="AF87" s="10" t="str">
        <f t="shared" si="23"/>
        <v/>
      </c>
      <c r="AG87" s="10" t="str">
        <f t="shared" si="24"/>
        <v/>
      </c>
      <c r="AH87" s="10" t="str">
        <f t="shared" si="25"/>
        <v/>
      </c>
      <c r="AI87" s="13" t="str">
        <f t="shared" si="26"/>
        <v>68</v>
      </c>
      <c r="AJ87" s="11">
        <f t="shared" si="27"/>
        <v>68</v>
      </c>
    </row>
    <row r="88" spans="1:36" x14ac:dyDescent="0.25">
      <c r="A88" s="1">
        <v>70</v>
      </c>
      <c r="B88" s="4">
        <v>48</v>
      </c>
      <c r="C88" s="9" t="s">
        <v>160</v>
      </c>
      <c r="D88" s="9" t="s">
        <v>161</v>
      </c>
      <c r="E88" s="9" t="s">
        <v>65</v>
      </c>
      <c r="F88" s="9">
        <v>3261137071</v>
      </c>
      <c r="G88" s="9" t="s">
        <v>43</v>
      </c>
      <c r="H88" s="27"/>
      <c r="I88" s="6">
        <v>5</v>
      </c>
      <c r="J88" s="6">
        <v>5</v>
      </c>
      <c r="K88" s="9">
        <v>9</v>
      </c>
      <c r="L88" s="7">
        <f t="shared" si="28"/>
        <v>36</v>
      </c>
      <c r="M88" s="8" t="str">
        <f>IF(J88=4,RANK(L88,$AA$19:$AA$302,0)+COUNTIF($AA$1:AA87,AA88),"")&amp;IF(J88=5,RANK(L88,$AB$19:$AB$302,0)+COUNTIF($AB$1:AB87,AB88),"")&amp;IF(J88=6,RANK(L88,$AC$19:$AC$302,0)+COUNTIF($AC$1:AC87,AC88),"")&amp;IF(J88=7,RANK(L88,$AD$19:$AD$302,0)+COUNTIF($AD$1:AD87,AD88),"")&amp;IF(J88=8,RANK(L88,$AE$19:$AE$302,0)+COUNTIF($AE$1:AE87,AE88),"")&amp;IF(J88=9,RANK(L88,$AF$19:$AF$302,0)+COUNTIF($AF$1:AF87,AF88),"")&amp;IF(J88=10,RANK(L88,$AG$19:$AG$302,0)+COUNTIF($AG$1:AG87,AG88),"")&amp;IF(J88=11,RANK(L88,$AH$19:$AH$302,0)+COUNTIF($AH$1:AH87,AH88),"")</f>
        <v>70</v>
      </c>
      <c r="N88" s="9" t="s">
        <v>236</v>
      </c>
      <c r="Z88" s="10" t="str">
        <f t="shared" si="17"/>
        <v/>
      </c>
      <c r="AA88" s="10" t="str">
        <f t="shared" si="18"/>
        <v/>
      </c>
      <c r="AB88" s="10">
        <f t="shared" si="19"/>
        <v>36</v>
      </c>
      <c r="AC88" s="10" t="str">
        <f t="shared" si="20"/>
        <v/>
      </c>
      <c r="AD88" s="10" t="str">
        <f t="shared" si="21"/>
        <v/>
      </c>
      <c r="AE88" s="10" t="str">
        <f t="shared" si="22"/>
        <v/>
      </c>
      <c r="AF88" s="10" t="str">
        <f t="shared" si="23"/>
        <v/>
      </c>
      <c r="AG88" s="10" t="str">
        <f t="shared" si="24"/>
        <v/>
      </c>
      <c r="AH88" s="10" t="str">
        <f t="shared" si="25"/>
        <v/>
      </c>
      <c r="AI88" s="13" t="str">
        <f t="shared" si="26"/>
        <v>68</v>
      </c>
      <c r="AJ88" s="11">
        <f t="shared" si="27"/>
        <v>68</v>
      </c>
    </row>
    <row r="89" spans="1:36" x14ac:dyDescent="0.25">
      <c r="A89" s="1">
        <v>71</v>
      </c>
      <c r="B89" s="4">
        <v>48</v>
      </c>
      <c r="C89" s="9" t="s">
        <v>162</v>
      </c>
      <c r="D89" s="9" t="s">
        <v>130</v>
      </c>
      <c r="E89" s="9" t="s">
        <v>163</v>
      </c>
      <c r="F89" s="9">
        <v>3213430857</v>
      </c>
      <c r="G89" s="9" t="s">
        <v>43</v>
      </c>
      <c r="H89" s="27"/>
      <c r="I89" s="6">
        <v>5</v>
      </c>
      <c r="J89" s="6">
        <v>5</v>
      </c>
      <c r="K89" s="9">
        <v>9</v>
      </c>
      <c r="L89" s="7">
        <f t="shared" si="28"/>
        <v>36</v>
      </c>
      <c r="M89" s="8" t="str">
        <f>IF(J89=4,RANK(L89,$AA$19:$AA$302,0)+COUNTIF($AA$1:AA88,AA89),"")&amp;IF(J89=5,RANK(L89,$AB$19:$AB$302,0)+COUNTIF($AB$1:AB88,AB89),"")&amp;IF(J89=6,RANK(L89,$AC$19:$AC$302,0)+COUNTIF($AC$1:AC88,AC89),"")&amp;IF(J89=7,RANK(L89,$AD$19:$AD$302,0)+COUNTIF($AD$1:AD88,AD89),"")&amp;IF(J89=8,RANK(L89,$AE$19:$AE$302,0)+COUNTIF($AE$1:AE88,AE89),"")&amp;IF(J89=9,RANK(L89,$AF$19:$AF$302,0)+COUNTIF($AF$1:AF88,AF89),"")&amp;IF(J89=10,RANK(L89,$AG$19:$AG$302,0)+COUNTIF($AG$1:AG88,AG89),"")&amp;IF(J89=11,RANK(L89,$AH$19:$AH$302,0)+COUNTIF($AH$1:AH88,AH89),"")</f>
        <v>71</v>
      </c>
      <c r="N89" s="9" t="s">
        <v>236</v>
      </c>
      <c r="Z89" s="10" t="str">
        <f t="shared" si="17"/>
        <v/>
      </c>
      <c r="AA89" s="10" t="str">
        <f t="shared" si="18"/>
        <v/>
      </c>
      <c r="AB89" s="10">
        <f t="shared" si="19"/>
        <v>36</v>
      </c>
      <c r="AC89" s="10" t="str">
        <f t="shared" si="20"/>
        <v/>
      </c>
      <c r="AD89" s="10" t="str">
        <f t="shared" si="21"/>
        <v/>
      </c>
      <c r="AE89" s="10" t="str">
        <f t="shared" si="22"/>
        <v/>
      </c>
      <c r="AF89" s="10" t="str">
        <f t="shared" si="23"/>
        <v/>
      </c>
      <c r="AG89" s="10" t="str">
        <f t="shared" si="24"/>
        <v/>
      </c>
      <c r="AH89" s="10" t="str">
        <f t="shared" si="25"/>
        <v/>
      </c>
      <c r="AI89" s="13" t="str">
        <f t="shared" si="26"/>
        <v>68</v>
      </c>
      <c r="AJ89" s="11">
        <f t="shared" si="27"/>
        <v>68</v>
      </c>
    </row>
    <row r="90" spans="1:36" x14ac:dyDescent="0.25">
      <c r="A90" s="1">
        <v>72</v>
      </c>
      <c r="B90" s="4">
        <v>48</v>
      </c>
      <c r="C90" s="9" t="s">
        <v>164</v>
      </c>
      <c r="D90" s="9" t="s">
        <v>55</v>
      </c>
      <c r="E90" s="9" t="s">
        <v>37</v>
      </c>
      <c r="F90" s="9">
        <v>3077551430</v>
      </c>
      <c r="G90" s="9" t="s">
        <v>53</v>
      </c>
      <c r="H90" s="27"/>
      <c r="I90" s="6">
        <v>5</v>
      </c>
      <c r="J90" s="6">
        <v>5</v>
      </c>
      <c r="K90" s="9">
        <v>9</v>
      </c>
      <c r="L90" s="7">
        <f t="shared" si="28"/>
        <v>36</v>
      </c>
      <c r="M90" s="8" t="str">
        <f>IF(J90=4,RANK(L90,$AA$19:$AA$302,0)+COUNTIF($AA$1:AA89,AA90),"")&amp;IF(J90=5,RANK(L90,$AB$19:$AB$302,0)+COUNTIF($AB$1:AB89,AB90),"")&amp;IF(J90=6,RANK(L90,$AC$19:$AC$302,0)+COUNTIF($AC$1:AC89,AC90),"")&amp;IF(J90=7,RANK(L90,$AD$19:$AD$302,0)+COUNTIF($AD$1:AD89,AD90),"")&amp;IF(J90=8,RANK(L90,$AE$19:$AE$302,0)+COUNTIF($AE$1:AE89,AE90),"")&amp;IF(J90=9,RANK(L90,$AF$19:$AF$302,0)+COUNTIF($AF$1:AF89,AF90),"")&amp;IF(J90=10,RANK(L90,$AG$19:$AG$302,0)+COUNTIF($AG$1:AG89,AG90),"")&amp;IF(J90=11,RANK(L90,$AH$19:$AH$302,0)+COUNTIF($AH$1:AH89,AH90),"")</f>
        <v>72</v>
      </c>
      <c r="N90" s="9" t="s">
        <v>236</v>
      </c>
      <c r="Z90" s="10" t="str">
        <f t="shared" si="17"/>
        <v/>
      </c>
      <c r="AA90" s="10" t="str">
        <f t="shared" si="18"/>
        <v/>
      </c>
      <c r="AB90" s="10">
        <f t="shared" si="19"/>
        <v>36</v>
      </c>
      <c r="AC90" s="10" t="str">
        <f t="shared" si="20"/>
        <v/>
      </c>
      <c r="AD90" s="10" t="str">
        <f t="shared" si="21"/>
        <v/>
      </c>
      <c r="AE90" s="10" t="str">
        <f t="shared" si="22"/>
        <v/>
      </c>
      <c r="AF90" s="10" t="str">
        <f t="shared" si="23"/>
        <v/>
      </c>
      <c r="AG90" s="10" t="str">
        <f t="shared" si="24"/>
        <v/>
      </c>
      <c r="AH90" s="10" t="str">
        <f t="shared" si="25"/>
        <v/>
      </c>
      <c r="AI90" s="13" t="str">
        <f t="shared" si="26"/>
        <v>68</v>
      </c>
      <c r="AJ90" s="11">
        <f t="shared" si="27"/>
        <v>68</v>
      </c>
    </row>
    <row r="91" spans="1:36" x14ac:dyDescent="0.25">
      <c r="A91" s="1">
        <v>73</v>
      </c>
      <c r="B91" s="4">
        <v>48</v>
      </c>
      <c r="C91" s="9" t="s">
        <v>165</v>
      </c>
      <c r="D91" s="9" t="s">
        <v>88</v>
      </c>
      <c r="E91" s="9" t="s">
        <v>166</v>
      </c>
      <c r="F91" s="9">
        <v>1641061603</v>
      </c>
      <c r="G91" s="9" t="s">
        <v>62</v>
      </c>
      <c r="H91" s="27"/>
      <c r="I91" s="6">
        <v>5</v>
      </c>
      <c r="J91" s="6">
        <v>5</v>
      </c>
      <c r="K91" s="9">
        <v>9</v>
      </c>
      <c r="L91" s="7">
        <f t="shared" si="28"/>
        <v>36</v>
      </c>
      <c r="M91" s="8" t="str">
        <f>IF(J91=4,RANK(L91,$AA$19:$AA$302,0)+COUNTIF($AA$1:AA90,AA91),"")&amp;IF(J91=5,RANK(L91,$AB$19:$AB$302,0)+COUNTIF($AB$1:AB90,AB91),"")&amp;IF(J91=6,RANK(L91,$AC$19:$AC$302,0)+COUNTIF($AC$1:AC90,AC91),"")&amp;IF(J91=7,RANK(L91,$AD$19:$AD$302,0)+COUNTIF($AD$1:AD90,AD91),"")&amp;IF(J91=8,RANK(L91,$AE$19:$AE$302,0)+COUNTIF($AE$1:AE90,AE91),"")&amp;IF(J91=9,RANK(L91,$AF$19:$AF$302,0)+COUNTIF($AF$1:AF90,AF91),"")&amp;IF(J91=10,RANK(L91,$AG$19:$AG$302,0)+COUNTIF($AG$1:AG90,AG91),"")&amp;IF(J91=11,RANK(L91,$AH$19:$AH$302,0)+COUNTIF($AH$1:AH90,AH91),"")</f>
        <v>73</v>
      </c>
      <c r="N91" s="9" t="s">
        <v>236</v>
      </c>
      <c r="Z91" s="10" t="str">
        <f t="shared" si="17"/>
        <v/>
      </c>
      <c r="AA91" s="10" t="str">
        <f t="shared" si="18"/>
        <v/>
      </c>
      <c r="AB91" s="10">
        <f t="shared" si="19"/>
        <v>36</v>
      </c>
      <c r="AC91" s="10" t="str">
        <f t="shared" si="20"/>
        <v/>
      </c>
      <c r="AD91" s="10" t="str">
        <f t="shared" si="21"/>
        <v/>
      </c>
      <c r="AE91" s="10" t="str">
        <f t="shared" si="22"/>
        <v/>
      </c>
      <c r="AF91" s="10" t="str">
        <f t="shared" si="23"/>
        <v/>
      </c>
      <c r="AG91" s="10" t="str">
        <f t="shared" si="24"/>
        <v/>
      </c>
      <c r="AH91" s="10" t="str">
        <f t="shared" si="25"/>
        <v/>
      </c>
      <c r="AI91" s="13" t="str">
        <f t="shared" si="26"/>
        <v>68</v>
      </c>
      <c r="AJ91" s="11">
        <f t="shared" si="27"/>
        <v>68</v>
      </c>
    </row>
    <row r="92" spans="1:36" x14ac:dyDescent="0.25">
      <c r="A92" s="1">
        <v>74</v>
      </c>
      <c r="B92" s="4">
        <v>48</v>
      </c>
      <c r="C92" s="9" t="s">
        <v>167</v>
      </c>
      <c r="D92" s="9" t="s">
        <v>168</v>
      </c>
      <c r="E92" s="9" t="s">
        <v>47</v>
      </c>
      <c r="F92" s="9">
        <v>707399728</v>
      </c>
      <c r="G92" s="9" t="s">
        <v>53</v>
      </c>
      <c r="H92" s="27"/>
      <c r="I92" s="6">
        <v>5</v>
      </c>
      <c r="J92" s="6">
        <v>5</v>
      </c>
      <c r="K92" s="9">
        <v>9</v>
      </c>
      <c r="L92" s="7">
        <f t="shared" si="28"/>
        <v>36</v>
      </c>
      <c r="M92" s="8" t="str">
        <f>IF(J92=4,RANK(L92,$AA$19:$AA$302,0)+COUNTIF($AA$1:AA91,AA92),"")&amp;IF(J92=5,RANK(L92,$AB$19:$AB$302,0)+COUNTIF($AB$1:AB91,AB92),"")&amp;IF(J92=6,RANK(L92,$AC$19:$AC$302,0)+COUNTIF($AC$1:AC91,AC92),"")&amp;IF(J92=7,RANK(L92,$AD$19:$AD$302,0)+COUNTIF($AD$1:AD91,AD92),"")&amp;IF(J92=8,RANK(L92,$AE$19:$AE$302,0)+COUNTIF($AE$1:AE91,AE92),"")&amp;IF(J92=9,RANK(L92,$AF$19:$AF$302,0)+COUNTIF($AF$1:AF91,AF92),"")&amp;IF(J92=10,RANK(L92,$AG$19:$AG$302,0)+COUNTIF($AG$1:AG91,AG92),"")&amp;IF(J92=11,RANK(L92,$AH$19:$AH$302,0)+COUNTIF($AH$1:AH91,AH92),"")</f>
        <v>74</v>
      </c>
      <c r="N92" s="9" t="s">
        <v>236</v>
      </c>
      <c r="Z92" s="10" t="str">
        <f t="shared" si="17"/>
        <v/>
      </c>
      <c r="AA92" s="10" t="str">
        <f t="shared" si="18"/>
        <v/>
      </c>
      <c r="AB92" s="10">
        <f t="shared" si="19"/>
        <v>36</v>
      </c>
      <c r="AC92" s="10" t="str">
        <f t="shared" si="20"/>
        <v/>
      </c>
      <c r="AD92" s="10" t="str">
        <f t="shared" si="21"/>
        <v/>
      </c>
      <c r="AE92" s="10" t="str">
        <f t="shared" si="22"/>
        <v/>
      </c>
      <c r="AF92" s="10" t="str">
        <f t="shared" si="23"/>
        <v/>
      </c>
      <c r="AG92" s="10" t="str">
        <f t="shared" si="24"/>
        <v/>
      </c>
      <c r="AH92" s="10" t="str">
        <f t="shared" si="25"/>
        <v/>
      </c>
      <c r="AI92" s="13" t="str">
        <f t="shared" si="26"/>
        <v>68</v>
      </c>
      <c r="AJ92" s="11">
        <f t="shared" si="27"/>
        <v>68</v>
      </c>
    </row>
    <row r="93" spans="1:36" x14ac:dyDescent="0.25">
      <c r="A93" s="1">
        <v>75</v>
      </c>
      <c r="B93" s="4">
        <v>48</v>
      </c>
      <c r="C93" s="9" t="s">
        <v>169</v>
      </c>
      <c r="D93" s="9" t="s">
        <v>98</v>
      </c>
      <c r="E93" s="9" t="s">
        <v>170</v>
      </c>
      <c r="F93" s="9">
        <v>1545737428</v>
      </c>
      <c r="G93" s="9" t="s">
        <v>53</v>
      </c>
      <c r="H93" s="27"/>
      <c r="I93" s="6">
        <v>5</v>
      </c>
      <c r="J93" s="6">
        <v>5</v>
      </c>
      <c r="K93" s="9">
        <v>9</v>
      </c>
      <c r="L93" s="7">
        <f t="shared" si="28"/>
        <v>36</v>
      </c>
      <c r="M93" s="8" t="str">
        <f>IF(J93=4,RANK(L93,$AA$19:$AA$302,0)+COUNTIF($AA$1:AA92,AA93),"")&amp;IF(J93=5,RANK(L93,$AB$19:$AB$302,0)+COUNTIF($AB$1:AB92,AB93),"")&amp;IF(J93=6,RANK(L93,$AC$19:$AC$302,0)+COUNTIF($AC$1:AC92,AC93),"")&amp;IF(J93=7,RANK(L93,$AD$19:$AD$302,0)+COUNTIF($AD$1:AD92,AD93),"")&amp;IF(J93=8,RANK(L93,$AE$19:$AE$302,0)+COUNTIF($AE$1:AE92,AE93),"")&amp;IF(J93=9,RANK(L93,$AF$19:$AF$302,0)+COUNTIF($AF$1:AF92,AF93),"")&amp;IF(J93=10,RANK(L93,$AG$19:$AG$302,0)+COUNTIF($AG$1:AG92,AG93),"")&amp;IF(J93=11,RANK(L93,$AH$19:$AH$302,0)+COUNTIF($AH$1:AH92,AH93),"")</f>
        <v>75</v>
      </c>
      <c r="N93" s="9" t="s">
        <v>236</v>
      </c>
      <c r="Z93" s="10" t="str">
        <f t="shared" si="17"/>
        <v/>
      </c>
      <c r="AA93" s="10" t="str">
        <f t="shared" si="18"/>
        <v/>
      </c>
      <c r="AB93" s="10">
        <f t="shared" si="19"/>
        <v>36</v>
      </c>
      <c r="AC93" s="10" t="str">
        <f t="shared" si="20"/>
        <v/>
      </c>
      <c r="AD93" s="10" t="str">
        <f t="shared" si="21"/>
        <v/>
      </c>
      <c r="AE93" s="10" t="str">
        <f t="shared" si="22"/>
        <v/>
      </c>
      <c r="AF93" s="10" t="str">
        <f t="shared" si="23"/>
        <v/>
      </c>
      <c r="AG93" s="10" t="str">
        <f t="shared" si="24"/>
        <v/>
      </c>
      <c r="AH93" s="10" t="str">
        <f t="shared" si="25"/>
        <v/>
      </c>
      <c r="AI93" s="13" t="str">
        <f t="shared" si="26"/>
        <v>68</v>
      </c>
      <c r="AJ93" s="11">
        <f t="shared" si="27"/>
        <v>68</v>
      </c>
    </row>
    <row r="94" spans="1:36" x14ac:dyDescent="0.25">
      <c r="A94" s="1">
        <v>76</v>
      </c>
      <c r="B94" s="4">
        <v>48</v>
      </c>
      <c r="C94" s="9" t="s">
        <v>171</v>
      </c>
      <c r="D94" s="9" t="s">
        <v>91</v>
      </c>
      <c r="E94" s="9" t="s">
        <v>27</v>
      </c>
      <c r="F94" s="9">
        <v>2767101769</v>
      </c>
      <c r="G94" s="9" t="s">
        <v>43</v>
      </c>
      <c r="H94" s="27"/>
      <c r="I94" s="6">
        <v>5</v>
      </c>
      <c r="J94" s="6">
        <v>5</v>
      </c>
      <c r="K94" s="9">
        <v>9</v>
      </c>
      <c r="L94" s="7">
        <f t="shared" si="28"/>
        <v>36</v>
      </c>
      <c r="M94" s="8" t="str">
        <f>IF(J94=4,RANK(L94,$AA$19:$AA$302,0)+COUNTIF($AA$1:AA93,AA94),"")&amp;IF(J94=5,RANK(L94,$AB$19:$AB$302,0)+COUNTIF($AB$1:AB93,AB94),"")&amp;IF(J94=6,RANK(L94,$AC$19:$AC$302,0)+COUNTIF($AC$1:AC93,AC94),"")&amp;IF(J94=7,RANK(L94,$AD$19:$AD$302,0)+COUNTIF($AD$1:AD93,AD94),"")&amp;IF(J94=8,RANK(L94,$AE$19:$AE$302,0)+COUNTIF($AE$1:AE93,AE94),"")&amp;IF(J94=9,RANK(L94,$AF$19:$AF$302,0)+COUNTIF($AF$1:AF93,AF94),"")&amp;IF(J94=10,RANK(L94,$AG$19:$AG$302,0)+COUNTIF($AG$1:AG93,AG94),"")&amp;IF(J94=11,RANK(L94,$AH$19:$AH$302,0)+COUNTIF($AH$1:AH93,AH94),"")</f>
        <v>76</v>
      </c>
      <c r="N94" s="9" t="s">
        <v>236</v>
      </c>
      <c r="Z94" s="10" t="str">
        <f t="shared" si="17"/>
        <v/>
      </c>
      <c r="AA94" s="10" t="str">
        <f t="shared" si="18"/>
        <v/>
      </c>
      <c r="AB94" s="10">
        <f t="shared" si="19"/>
        <v>36</v>
      </c>
      <c r="AC94" s="10" t="str">
        <f t="shared" si="20"/>
        <v/>
      </c>
      <c r="AD94" s="10" t="str">
        <f t="shared" si="21"/>
        <v/>
      </c>
      <c r="AE94" s="10" t="str">
        <f t="shared" si="22"/>
        <v/>
      </c>
      <c r="AF94" s="10" t="str">
        <f t="shared" si="23"/>
        <v/>
      </c>
      <c r="AG94" s="10" t="str">
        <f t="shared" si="24"/>
        <v/>
      </c>
      <c r="AH94" s="10" t="str">
        <f t="shared" si="25"/>
        <v/>
      </c>
      <c r="AI94" s="13" t="str">
        <f t="shared" si="26"/>
        <v>68</v>
      </c>
      <c r="AJ94" s="11">
        <f t="shared" si="27"/>
        <v>68</v>
      </c>
    </row>
    <row r="95" spans="1:36" x14ac:dyDescent="0.25">
      <c r="A95" s="1">
        <v>77</v>
      </c>
      <c r="B95" s="4">
        <v>48</v>
      </c>
      <c r="C95" s="9" t="s">
        <v>172</v>
      </c>
      <c r="D95" s="9" t="s">
        <v>173</v>
      </c>
      <c r="E95" s="9" t="s">
        <v>99</v>
      </c>
      <c r="F95" s="9">
        <v>22246599</v>
      </c>
      <c r="G95" s="9" t="s">
        <v>118</v>
      </c>
      <c r="H95" s="27"/>
      <c r="I95" s="6">
        <v>5</v>
      </c>
      <c r="J95" s="6">
        <v>5</v>
      </c>
      <c r="K95" s="9">
        <v>9</v>
      </c>
      <c r="L95" s="7">
        <f t="shared" si="28"/>
        <v>36</v>
      </c>
      <c r="M95" s="8" t="str">
        <f>IF(J95=4,RANK(L95,$AA$19:$AA$302,0)+COUNTIF($AA$1:AA94,AA95),"")&amp;IF(J95=5,RANK(L95,$AB$19:$AB$302,0)+COUNTIF($AB$1:AB94,AB95),"")&amp;IF(J95=6,RANK(L95,$AC$19:$AC$302,0)+COUNTIF($AC$1:AC94,AC95),"")&amp;IF(J95=7,RANK(L95,$AD$19:$AD$302,0)+COUNTIF($AD$1:AD94,AD95),"")&amp;IF(J95=8,RANK(L95,$AE$19:$AE$302,0)+COUNTIF($AE$1:AE94,AE95),"")&amp;IF(J95=9,RANK(L95,$AF$19:$AF$302,0)+COUNTIF($AF$1:AF94,AF95),"")&amp;IF(J95=10,RANK(L95,$AG$19:$AG$302,0)+COUNTIF($AG$1:AG94,AG95),"")&amp;IF(J95=11,RANK(L95,$AH$19:$AH$302,0)+COUNTIF($AH$1:AH94,AH95),"")</f>
        <v>77</v>
      </c>
      <c r="N95" s="9" t="s">
        <v>236</v>
      </c>
      <c r="Z95" s="10" t="str">
        <f t="shared" si="17"/>
        <v/>
      </c>
      <c r="AA95" s="10" t="str">
        <f t="shared" si="18"/>
        <v/>
      </c>
      <c r="AB95" s="10">
        <f t="shared" si="19"/>
        <v>36</v>
      </c>
      <c r="AC95" s="10" t="str">
        <f t="shared" si="20"/>
        <v/>
      </c>
      <c r="AD95" s="10" t="str">
        <f t="shared" si="21"/>
        <v/>
      </c>
      <c r="AE95" s="10" t="str">
        <f t="shared" si="22"/>
        <v/>
      </c>
      <c r="AF95" s="10" t="str">
        <f t="shared" si="23"/>
        <v/>
      </c>
      <c r="AG95" s="10" t="str">
        <f t="shared" si="24"/>
        <v/>
      </c>
      <c r="AH95" s="10" t="str">
        <f t="shared" si="25"/>
        <v/>
      </c>
      <c r="AI95" s="13" t="str">
        <f t="shared" si="26"/>
        <v>68</v>
      </c>
      <c r="AJ95" s="11">
        <f t="shared" si="27"/>
        <v>68</v>
      </c>
    </row>
    <row r="96" spans="1:36" x14ac:dyDescent="0.25">
      <c r="A96" s="1">
        <v>78</v>
      </c>
      <c r="B96" s="4">
        <v>48</v>
      </c>
      <c r="C96" s="9" t="s">
        <v>174</v>
      </c>
      <c r="D96" s="9" t="s">
        <v>61</v>
      </c>
      <c r="E96" s="9" t="s">
        <v>163</v>
      </c>
      <c r="F96" s="9">
        <v>1018044630</v>
      </c>
      <c r="G96" s="9" t="s">
        <v>62</v>
      </c>
      <c r="H96" s="27"/>
      <c r="I96" s="6">
        <v>5</v>
      </c>
      <c r="J96" s="6">
        <v>5</v>
      </c>
      <c r="K96" s="9">
        <v>9</v>
      </c>
      <c r="L96" s="7">
        <f t="shared" si="28"/>
        <v>36</v>
      </c>
      <c r="M96" s="8" t="str">
        <f>IF(J96=4,RANK(L96,$AA$19:$AA$302,0)+COUNTIF($AA$1:AA95,AA96),"")&amp;IF(J96=5,RANK(L96,$AB$19:$AB$302,0)+COUNTIF($AB$1:AB95,AB96),"")&amp;IF(J96=6,RANK(L96,$AC$19:$AC$302,0)+COUNTIF($AC$1:AC95,AC96),"")&amp;IF(J96=7,RANK(L96,$AD$19:$AD$302,0)+COUNTIF($AD$1:AD95,AD96),"")&amp;IF(J96=8,RANK(L96,$AE$19:$AE$302,0)+COUNTIF($AE$1:AE95,AE96),"")&amp;IF(J96=9,RANK(L96,$AF$19:$AF$302,0)+COUNTIF($AF$1:AF95,AF96),"")&amp;IF(J96=10,RANK(L96,$AG$19:$AG$302,0)+COUNTIF($AG$1:AG95,AG96),"")&amp;IF(J96=11,RANK(L96,$AH$19:$AH$302,0)+COUNTIF($AH$1:AH95,AH96),"")</f>
        <v>78</v>
      </c>
      <c r="N96" s="9" t="s">
        <v>236</v>
      </c>
      <c r="Z96" s="10" t="str">
        <f t="shared" si="17"/>
        <v/>
      </c>
      <c r="AA96" s="10" t="str">
        <f t="shared" si="18"/>
        <v/>
      </c>
      <c r="AB96" s="10">
        <f t="shared" si="19"/>
        <v>36</v>
      </c>
      <c r="AC96" s="10" t="str">
        <f t="shared" si="20"/>
        <v/>
      </c>
      <c r="AD96" s="10" t="str">
        <f t="shared" si="21"/>
        <v/>
      </c>
      <c r="AE96" s="10" t="str">
        <f t="shared" si="22"/>
        <v/>
      </c>
      <c r="AF96" s="10" t="str">
        <f t="shared" si="23"/>
        <v/>
      </c>
      <c r="AG96" s="10" t="str">
        <f t="shared" si="24"/>
        <v/>
      </c>
      <c r="AH96" s="10" t="str">
        <f t="shared" si="25"/>
        <v/>
      </c>
      <c r="AI96" s="13" t="str">
        <f t="shared" si="26"/>
        <v>68</v>
      </c>
      <c r="AJ96" s="11">
        <f t="shared" si="27"/>
        <v>68</v>
      </c>
    </row>
    <row r="97" spans="1:36" x14ac:dyDescent="0.25">
      <c r="A97" s="1">
        <v>79</v>
      </c>
      <c r="B97" s="4">
        <v>48</v>
      </c>
      <c r="C97" s="9" t="s">
        <v>175</v>
      </c>
      <c r="D97" s="9" t="s">
        <v>58</v>
      </c>
      <c r="E97" s="9" t="s">
        <v>176</v>
      </c>
      <c r="F97" s="9">
        <v>7314836</v>
      </c>
      <c r="G97" s="9" t="s">
        <v>118</v>
      </c>
      <c r="H97" s="27"/>
      <c r="I97" s="6">
        <v>5</v>
      </c>
      <c r="J97" s="6">
        <v>5</v>
      </c>
      <c r="K97" s="9">
        <v>8</v>
      </c>
      <c r="L97" s="7">
        <f t="shared" si="28"/>
        <v>32</v>
      </c>
      <c r="M97" s="8" t="str">
        <f>IF(J97=4,RANK(L97,$AA$19:$AA$302,0)+COUNTIF($AA$1:AA96,AA97),"")&amp;IF(J97=5,RANK(L97,$AB$19:$AB$302,0)+COUNTIF($AB$1:AB96,AB97),"")&amp;IF(J97=6,RANK(L97,$AC$19:$AC$302,0)+COUNTIF($AC$1:AC96,AC97),"")&amp;IF(J97=7,RANK(L97,$AD$19:$AD$302,0)+COUNTIF($AD$1:AD96,AD97),"")&amp;IF(J97=8,RANK(L97,$AE$19:$AE$302,0)+COUNTIF($AE$1:AE96,AE97),"")&amp;IF(J97=9,RANK(L97,$AF$19:$AF$302,0)+COUNTIF($AF$1:AF96,AF97),"")&amp;IF(J97=10,RANK(L97,$AG$19:$AG$302,0)+COUNTIF($AG$1:AG96,AG97),"")&amp;IF(J97=11,RANK(L97,$AH$19:$AH$302,0)+COUNTIF($AH$1:AH96,AH97),"")</f>
        <v>79</v>
      </c>
      <c r="N97" s="9" t="s">
        <v>236</v>
      </c>
      <c r="Z97" s="10" t="str">
        <f t="shared" si="17"/>
        <v/>
      </c>
      <c r="AA97" s="10" t="str">
        <f t="shared" si="18"/>
        <v/>
      </c>
      <c r="AB97" s="10">
        <f t="shared" si="19"/>
        <v>32</v>
      </c>
      <c r="AC97" s="10" t="str">
        <f t="shared" si="20"/>
        <v/>
      </c>
      <c r="AD97" s="10" t="str">
        <f t="shared" si="21"/>
        <v/>
      </c>
      <c r="AE97" s="10" t="str">
        <f t="shared" si="22"/>
        <v/>
      </c>
      <c r="AF97" s="10" t="str">
        <f t="shared" si="23"/>
        <v/>
      </c>
      <c r="AG97" s="10" t="str">
        <f t="shared" si="24"/>
        <v/>
      </c>
      <c r="AH97" s="10" t="str">
        <f t="shared" si="25"/>
        <v/>
      </c>
      <c r="AI97" s="13" t="str">
        <f t="shared" si="26"/>
        <v>79</v>
      </c>
      <c r="AJ97" s="11">
        <f t="shared" si="27"/>
        <v>79</v>
      </c>
    </row>
    <row r="98" spans="1:36" x14ac:dyDescent="0.25">
      <c r="A98" s="1">
        <v>80</v>
      </c>
      <c r="B98" s="4">
        <v>48</v>
      </c>
      <c r="C98" s="9" t="s">
        <v>177</v>
      </c>
      <c r="D98" s="9" t="s">
        <v>80</v>
      </c>
      <c r="E98" s="9" t="s">
        <v>163</v>
      </c>
      <c r="F98" s="9">
        <v>2815138264</v>
      </c>
      <c r="G98" s="9" t="s">
        <v>53</v>
      </c>
      <c r="H98" s="27"/>
      <c r="I98" s="6">
        <v>5</v>
      </c>
      <c r="J98" s="6">
        <v>5</v>
      </c>
      <c r="K98" s="9">
        <v>8</v>
      </c>
      <c r="L98" s="7">
        <f t="shared" si="28"/>
        <v>32</v>
      </c>
      <c r="M98" s="8" t="str">
        <f>IF(J98=4,RANK(L98,$AA$19:$AA$302,0)+COUNTIF($AA$1:AA97,AA98),"")&amp;IF(J98=5,RANK(L98,$AB$19:$AB$302,0)+COUNTIF($AB$1:AB97,AB98),"")&amp;IF(J98=6,RANK(L98,$AC$19:$AC$302,0)+COUNTIF($AC$1:AC97,AC98),"")&amp;IF(J98=7,RANK(L98,$AD$19:$AD$302,0)+COUNTIF($AD$1:AD97,AD98),"")&amp;IF(J98=8,RANK(L98,$AE$19:$AE$302,0)+COUNTIF($AE$1:AE97,AE98),"")&amp;IF(J98=9,RANK(L98,$AF$19:$AF$302,0)+COUNTIF($AF$1:AF97,AF98),"")&amp;IF(J98=10,RANK(L98,$AG$19:$AG$302,0)+COUNTIF($AG$1:AG97,AG98),"")&amp;IF(J98=11,RANK(L98,$AH$19:$AH$302,0)+COUNTIF($AH$1:AH97,AH98),"")</f>
        <v>80</v>
      </c>
      <c r="N98" s="9" t="s">
        <v>236</v>
      </c>
      <c r="Z98" s="10" t="str">
        <f t="shared" si="17"/>
        <v/>
      </c>
      <c r="AA98" s="10" t="str">
        <f t="shared" si="18"/>
        <v/>
      </c>
      <c r="AB98" s="10">
        <f t="shared" si="19"/>
        <v>32</v>
      </c>
      <c r="AC98" s="10" t="str">
        <f t="shared" si="20"/>
        <v/>
      </c>
      <c r="AD98" s="10" t="str">
        <f t="shared" si="21"/>
        <v/>
      </c>
      <c r="AE98" s="10" t="str">
        <f t="shared" si="22"/>
        <v/>
      </c>
      <c r="AF98" s="10" t="str">
        <f t="shared" si="23"/>
        <v/>
      </c>
      <c r="AG98" s="10" t="str">
        <f t="shared" si="24"/>
        <v/>
      </c>
      <c r="AH98" s="10" t="str">
        <f t="shared" si="25"/>
        <v/>
      </c>
      <c r="AI98" s="13" t="str">
        <f t="shared" si="26"/>
        <v>79</v>
      </c>
      <c r="AJ98" s="11">
        <f t="shared" si="27"/>
        <v>79</v>
      </c>
    </row>
    <row r="99" spans="1:36" x14ac:dyDescent="0.25">
      <c r="A99" s="1">
        <v>81</v>
      </c>
      <c r="B99" s="4">
        <v>48</v>
      </c>
      <c r="C99" s="9" t="s">
        <v>178</v>
      </c>
      <c r="D99" s="9" t="s">
        <v>98</v>
      </c>
      <c r="E99" s="9" t="s">
        <v>166</v>
      </c>
      <c r="F99" s="9">
        <v>109920199</v>
      </c>
      <c r="G99" s="9" t="s">
        <v>53</v>
      </c>
      <c r="H99" s="27"/>
      <c r="I99" s="6">
        <v>5</v>
      </c>
      <c r="J99" s="6">
        <v>5</v>
      </c>
      <c r="K99" s="9">
        <v>8</v>
      </c>
      <c r="L99" s="7">
        <f t="shared" si="28"/>
        <v>32</v>
      </c>
      <c r="M99" s="8" t="str">
        <f>IF(J99=4,RANK(L99,$AA$19:$AA$302,0)+COUNTIF($AA$1:AA98,AA99),"")&amp;IF(J99=5,RANK(L99,$AB$19:$AB$302,0)+COUNTIF($AB$1:AB98,AB99),"")&amp;IF(J99=6,RANK(L99,$AC$19:$AC$302,0)+COUNTIF($AC$1:AC98,AC99),"")&amp;IF(J99=7,RANK(L99,$AD$19:$AD$302,0)+COUNTIF($AD$1:AD98,AD99),"")&amp;IF(J99=8,RANK(L99,$AE$19:$AE$302,0)+COUNTIF($AE$1:AE98,AE99),"")&amp;IF(J99=9,RANK(L99,$AF$19:$AF$302,0)+COUNTIF($AF$1:AF98,AF99),"")&amp;IF(J99=10,RANK(L99,$AG$19:$AG$302,0)+COUNTIF($AG$1:AG98,AG99),"")&amp;IF(J99=11,RANK(L99,$AH$19:$AH$302,0)+COUNTIF($AH$1:AH98,AH99),"")</f>
        <v>81</v>
      </c>
      <c r="N99" s="9" t="s">
        <v>236</v>
      </c>
      <c r="Z99" s="10" t="str">
        <f t="shared" si="17"/>
        <v/>
      </c>
      <c r="AA99" s="10" t="str">
        <f t="shared" si="18"/>
        <v/>
      </c>
      <c r="AB99" s="10">
        <f t="shared" si="19"/>
        <v>32</v>
      </c>
      <c r="AC99" s="10" t="str">
        <f t="shared" si="20"/>
        <v/>
      </c>
      <c r="AD99" s="10" t="str">
        <f t="shared" si="21"/>
        <v/>
      </c>
      <c r="AE99" s="10" t="str">
        <f t="shared" si="22"/>
        <v/>
      </c>
      <c r="AF99" s="10" t="str">
        <f t="shared" si="23"/>
        <v/>
      </c>
      <c r="AG99" s="10" t="str">
        <f t="shared" si="24"/>
        <v/>
      </c>
      <c r="AH99" s="10" t="str">
        <f t="shared" si="25"/>
        <v/>
      </c>
      <c r="AI99" s="13" t="str">
        <f t="shared" si="26"/>
        <v>79</v>
      </c>
      <c r="AJ99" s="11">
        <f t="shared" si="27"/>
        <v>79</v>
      </c>
    </row>
    <row r="100" spans="1:36" x14ac:dyDescent="0.25">
      <c r="A100" s="1">
        <v>82</v>
      </c>
      <c r="B100" s="4">
        <v>48</v>
      </c>
      <c r="C100" s="9" t="s">
        <v>179</v>
      </c>
      <c r="D100" s="9" t="s">
        <v>49</v>
      </c>
      <c r="E100" s="9" t="s">
        <v>180</v>
      </c>
      <c r="F100" s="9">
        <v>765488132</v>
      </c>
      <c r="G100" s="9" t="s">
        <v>53</v>
      </c>
      <c r="H100" s="27"/>
      <c r="I100" s="6">
        <v>5</v>
      </c>
      <c r="J100" s="6">
        <v>5</v>
      </c>
      <c r="K100" s="9">
        <v>8</v>
      </c>
      <c r="L100" s="7">
        <f t="shared" si="28"/>
        <v>32</v>
      </c>
      <c r="M100" s="8" t="str">
        <f>IF(J100=4,RANK(L100,$AA$19:$AA$302,0)+COUNTIF($AA$1:AA99,AA100),"")&amp;IF(J100=5,RANK(L100,$AB$19:$AB$302,0)+COUNTIF($AB$1:AB99,AB100),"")&amp;IF(J100=6,RANK(L100,$AC$19:$AC$302,0)+COUNTIF($AC$1:AC99,AC100),"")&amp;IF(J100=7,RANK(L100,$AD$19:$AD$302,0)+COUNTIF($AD$1:AD99,AD100),"")&amp;IF(J100=8,RANK(L100,$AE$19:$AE$302,0)+COUNTIF($AE$1:AE99,AE100),"")&amp;IF(J100=9,RANK(L100,$AF$19:$AF$302,0)+COUNTIF($AF$1:AF99,AF100),"")&amp;IF(J100=10,RANK(L100,$AG$19:$AG$302,0)+COUNTIF($AG$1:AG99,AG100),"")&amp;IF(J100=11,RANK(L100,$AH$19:$AH$302,0)+COUNTIF($AH$1:AH99,AH100),"")</f>
        <v>82</v>
      </c>
      <c r="N100" s="9" t="s">
        <v>236</v>
      </c>
      <c r="Z100" s="10" t="str">
        <f t="shared" si="17"/>
        <v/>
      </c>
      <c r="AA100" s="10" t="str">
        <f t="shared" si="18"/>
        <v/>
      </c>
      <c r="AB100" s="10">
        <f t="shared" si="19"/>
        <v>32</v>
      </c>
      <c r="AC100" s="10" t="str">
        <f t="shared" si="20"/>
        <v/>
      </c>
      <c r="AD100" s="10" t="str">
        <f t="shared" si="21"/>
        <v/>
      </c>
      <c r="AE100" s="10" t="str">
        <f t="shared" si="22"/>
        <v/>
      </c>
      <c r="AF100" s="10" t="str">
        <f t="shared" si="23"/>
        <v/>
      </c>
      <c r="AG100" s="10" t="str">
        <f t="shared" si="24"/>
        <v/>
      </c>
      <c r="AH100" s="10" t="str">
        <f t="shared" si="25"/>
        <v/>
      </c>
      <c r="AI100" s="13" t="str">
        <f t="shared" si="26"/>
        <v>79</v>
      </c>
      <c r="AJ100" s="11">
        <f t="shared" si="27"/>
        <v>79</v>
      </c>
    </row>
    <row r="101" spans="1:36" x14ac:dyDescent="0.25">
      <c r="A101" s="1">
        <v>83</v>
      </c>
      <c r="B101" s="4">
        <v>48</v>
      </c>
      <c r="C101" s="9" t="s">
        <v>181</v>
      </c>
      <c r="D101" s="9" t="s">
        <v>112</v>
      </c>
      <c r="E101" s="9" t="s">
        <v>47</v>
      </c>
      <c r="F101" s="9">
        <v>3624708872</v>
      </c>
      <c r="G101" s="9" t="s">
        <v>41</v>
      </c>
      <c r="H101" s="27"/>
      <c r="I101" s="6">
        <v>5</v>
      </c>
      <c r="J101" s="6">
        <v>5</v>
      </c>
      <c r="K101" s="9">
        <v>8</v>
      </c>
      <c r="L101" s="7">
        <f t="shared" si="28"/>
        <v>32</v>
      </c>
      <c r="M101" s="8" t="str">
        <f>IF(J101=4,RANK(L101,$AA$19:$AA$302,0)+COUNTIF($AA$1:AA100,AA101),"")&amp;IF(J101=5,RANK(L101,$AB$19:$AB$302,0)+COUNTIF($AB$1:AB100,AB101),"")&amp;IF(J101=6,RANK(L101,$AC$19:$AC$302,0)+COUNTIF($AC$1:AC100,AC101),"")&amp;IF(J101=7,RANK(L101,$AD$19:$AD$302,0)+COUNTIF($AD$1:AD100,AD101),"")&amp;IF(J101=8,RANK(L101,$AE$19:$AE$302,0)+COUNTIF($AE$1:AE100,AE101),"")&amp;IF(J101=9,RANK(L101,$AF$19:$AF$302,0)+COUNTIF($AF$1:AF100,AF101),"")&amp;IF(J101=10,RANK(L101,$AG$19:$AG$302,0)+COUNTIF($AG$1:AG100,AG101),"")&amp;IF(J101=11,RANK(L101,$AH$19:$AH$302,0)+COUNTIF($AH$1:AH100,AH101),"")</f>
        <v>83</v>
      </c>
      <c r="N101" s="9" t="s">
        <v>236</v>
      </c>
      <c r="Z101" s="10" t="str">
        <f t="shared" si="17"/>
        <v/>
      </c>
      <c r="AA101" s="10" t="str">
        <f t="shared" si="18"/>
        <v/>
      </c>
      <c r="AB101" s="10">
        <f t="shared" si="19"/>
        <v>32</v>
      </c>
      <c r="AC101" s="10" t="str">
        <f t="shared" si="20"/>
        <v/>
      </c>
      <c r="AD101" s="10" t="str">
        <f t="shared" si="21"/>
        <v/>
      </c>
      <c r="AE101" s="10" t="str">
        <f t="shared" si="22"/>
        <v/>
      </c>
      <c r="AF101" s="10" t="str">
        <f t="shared" si="23"/>
        <v/>
      </c>
      <c r="AG101" s="10" t="str">
        <f t="shared" si="24"/>
        <v/>
      </c>
      <c r="AH101" s="10" t="str">
        <f t="shared" si="25"/>
        <v/>
      </c>
      <c r="AI101" s="13" t="str">
        <f t="shared" si="26"/>
        <v>79</v>
      </c>
      <c r="AJ101" s="11">
        <f t="shared" si="27"/>
        <v>79</v>
      </c>
    </row>
    <row r="102" spans="1:36" x14ac:dyDescent="0.25">
      <c r="A102" s="1">
        <v>84</v>
      </c>
      <c r="B102" s="4">
        <v>48</v>
      </c>
      <c r="C102" s="9" t="s">
        <v>182</v>
      </c>
      <c r="D102" s="9" t="s">
        <v>173</v>
      </c>
      <c r="E102" s="9" t="s">
        <v>40</v>
      </c>
      <c r="F102" s="9">
        <v>530278710</v>
      </c>
      <c r="G102" s="9" t="s">
        <v>43</v>
      </c>
      <c r="H102" s="27"/>
      <c r="I102" s="6">
        <v>5</v>
      </c>
      <c r="J102" s="6">
        <v>5</v>
      </c>
      <c r="K102" s="9">
        <v>8</v>
      </c>
      <c r="L102" s="7">
        <f t="shared" si="28"/>
        <v>32</v>
      </c>
      <c r="M102" s="8" t="str">
        <f>IF(J102=4,RANK(L102,$AA$19:$AA$302,0)+COUNTIF($AA$1:AA101,AA102),"")&amp;IF(J102=5,RANK(L102,$AB$19:$AB$302,0)+COUNTIF($AB$1:AB101,AB102),"")&amp;IF(J102=6,RANK(L102,$AC$19:$AC$302,0)+COUNTIF($AC$1:AC101,AC102),"")&amp;IF(J102=7,RANK(L102,$AD$19:$AD$302,0)+COUNTIF($AD$1:AD101,AD102),"")&amp;IF(J102=8,RANK(L102,$AE$19:$AE$302,0)+COUNTIF($AE$1:AE101,AE102),"")&amp;IF(J102=9,RANK(L102,$AF$19:$AF$302,0)+COUNTIF($AF$1:AF101,AF102),"")&amp;IF(J102=10,RANK(L102,$AG$19:$AG$302,0)+COUNTIF($AG$1:AG101,AG102),"")&amp;IF(J102=11,RANK(L102,$AH$19:$AH$302,0)+COUNTIF($AH$1:AH101,AH102),"")</f>
        <v>84</v>
      </c>
      <c r="N102" s="9" t="s">
        <v>236</v>
      </c>
      <c r="Z102" s="10" t="str">
        <f t="shared" si="17"/>
        <v/>
      </c>
      <c r="AA102" s="10" t="str">
        <f t="shared" si="18"/>
        <v/>
      </c>
      <c r="AB102" s="10">
        <f t="shared" si="19"/>
        <v>32</v>
      </c>
      <c r="AC102" s="10" t="str">
        <f t="shared" si="20"/>
        <v/>
      </c>
      <c r="AD102" s="10" t="str">
        <f t="shared" si="21"/>
        <v/>
      </c>
      <c r="AE102" s="10" t="str">
        <f t="shared" si="22"/>
        <v/>
      </c>
      <c r="AF102" s="10" t="str">
        <f t="shared" si="23"/>
        <v/>
      </c>
      <c r="AG102" s="10" t="str">
        <f t="shared" si="24"/>
        <v/>
      </c>
      <c r="AH102" s="10" t="str">
        <f t="shared" si="25"/>
        <v/>
      </c>
      <c r="AI102" s="13" t="str">
        <f t="shared" si="26"/>
        <v>79</v>
      </c>
      <c r="AJ102" s="11">
        <f t="shared" si="27"/>
        <v>79</v>
      </c>
    </row>
    <row r="103" spans="1:36" x14ac:dyDescent="0.25">
      <c r="A103" s="1">
        <v>85</v>
      </c>
      <c r="B103" s="4">
        <v>48</v>
      </c>
      <c r="C103" s="9" t="s">
        <v>183</v>
      </c>
      <c r="D103" s="9" t="s">
        <v>158</v>
      </c>
      <c r="E103" s="9" t="s">
        <v>56</v>
      </c>
      <c r="F103" s="9">
        <v>221443731</v>
      </c>
      <c r="G103" s="9" t="s">
        <v>43</v>
      </c>
      <c r="H103" s="27"/>
      <c r="I103" s="6">
        <v>5</v>
      </c>
      <c r="J103" s="6">
        <v>5</v>
      </c>
      <c r="K103" s="9">
        <v>8</v>
      </c>
      <c r="L103" s="7">
        <f t="shared" si="28"/>
        <v>32</v>
      </c>
      <c r="M103" s="8" t="str">
        <f>IF(J103=4,RANK(L103,$AA$19:$AA$302,0)+COUNTIF($AA$1:AA102,AA103),"")&amp;IF(J103=5,RANK(L103,$AB$19:$AB$302,0)+COUNTIF($AB$1:AB102,AB103),"")&amp;IF(J103=6,RANK(L103,$AC$19:$AC$302,0)+COUNTIF($AC$1:AC102,AC103),"")&amp;IF(J103=7,RANK(L103,$AD$19:$AD$302,0)+COUNTIF($AD$1:AD102,AD103),"")&amp;IF(J103=8,RANK(L103,$AE$19:$AE$302,0)+COUNTIF($AE$1:AE102,AE103),"")&amp;IF(J103=9,RANK(L103,$AF$19:$AF$302,0)+COUNTIF($AF$1:AF102,AF103),"")&amp;IF(J103=10,RANK(L103,$AG$19:$AG$302,0)+COUNTIF($AG$1:AG102,AG103),"")&amp;IF(J103=11,RANK(L103,$AH$19:$AH$302,0)+COUNTIF($AH$1:AH102,AH103),"")</f>
        <v>85</v>
      </c>
      <c r="N103" s="9" t="s">
        <v>236</v>
      </c>
      <c r="Z103" s="10" t="str">
        <f t="shared" si="17"/>
        <v/>
      </c>
      <c r="AA103" s="10" t="str">
        <f t="shared" si="18"/>
        <v/>
      </c>
      <c r="AB103" s="10">
        <f t="shared" si="19"/>
        <v>32</v>
      </c>
      <c r="AC103" s="10" t="str">
        <f t="shared" si="20"/>
        <v/>
      </c>
      <c r="AD103" s="10" t="str">
        <f t="shared" si="21"/>
        <v/>
      </c>
      <c r="AE103" s="10" t="str">
        <f t="shared" si="22"/>
        <v/>
      </c>
      <c r="AF103" s="10" t="str">
        <f t="shared" si="23"/>
        <v/>
      </c>
      <c r="AG103" s="10" t="str">
        <f t="shared" si="24"/>
        <v/>
      </c>
      <c r="AH103" s="10" t="str">
        <f t="shared" si="25"/>
        <v/>
      </c>
      <c r="AI103" s="13" t="str">
        <f t="shared" si="26"/>
        <v>79</v>
      </c>
      <c r="AJ103" s="11">
        <f t="shared" si="27"/>
        <v>79</v>
      </c>
    </row>
    <row r="104" spans="1:36" x14ac:dyDescent="0.25">
      <c r="A104" s="1">
        <v>86</v>
      </c>
      <c r="B104" s="4">
        <v>48</v>
      </c>
      <c r="C104" s="9" t="s">
        <v>184</v>
      </c>
      <c r="D104" s="9" t="s">
        <v>101</v>
      </c>
      <c r="E104" s="9" t="s">
        <v>90</v>
      </c>
      <c r="F104" s="9">
        <v>153186188</v>
      </c>
      <c r="G104" s="9" t="s">
        <v>62</v>
      </c>
      <c r="H104" s="27"/>
      <c r="I104" s="6">
        <v>5</v>
      </c>
      <c r="J104" s="6">
        <v>5</v>
      </c>
      <c r="K104" s="9">
        <v>8</v>
      </c>
      <c r="L104" s="7">
        <f t="shared" si="28"/>
        <v>32</v>
      </c>
      <c r="M104" s="8" t="str">
        <f>IF(J104=4,RANK(L104,$AA$19:$AA$302,0)+COUNTIF($AA$1:AA103,AA104),"")&amp;IF(J104=5,RANK(L104,$AB$19:$AB$302,0)+COUNTIF($AB$1:AB103,AB104),"")&amp;IF(J104=6,RANK(L104,$AC$19:$AC$302,0)+COUNTIF($AC$1:AC103,AC104),"")&amp;IF(J104=7,RANK(L104,$AD$19:$AD$302,0)+COUNTIF($AD$1:AD103,AD104),"")&amp;IF(J104=8,RANK(L104,$AE$19:$AE$302,0)+COUNTIF($AE$1:AE103,AE104),"")&amp;IF(J104=9,RANK(L104,$AF$19:$AF$302,0)+COUNTIF($AF$1:AF103,AF104),"")&amp;IF(J104=10,RANK(L104,$AG$19:$AG$302,0)+COUNTIF($AG$1:AG103,AG104),"")&amp;IF(J104=11,RANK(L104,$AH$19:$AH$302,0)+COUNTIF($AH$1:AH103,AH104),"")</f>
        <v>86</v>
      </c>
      <c r="N104" s="9" t="s">
        <v>236</v>
      </c>
      <c r="Z104" s="10" t="str">
        <f t="shared" si="17"/>
        <v/>
      </c>
      <c r="AA104" s="10" t="str">
        <f t="shared" si="18"/>
        <v/>
      </c>
      <c r="AB104" s="10">
        <f t="shared" si="19"/>
        <v>32</v>
      </c>
      <c r="AC104" s="10" t="str">
        <f t="shared" si="20"/>
        <v/>
      </c>
      <c r="AD104" s="10" t="str">
        <f t="shared" si="21"/>
        <v/>
      </c>
      <c r="AE104" s="10" t="str">
        <f t="shared" si="22"/>
        <v/>
      </c>
      <c r="AF104" s="10" t="str">
        <f t="shared" si="23"/>
        <v/>
      </c>
      <c r="AG104" s="10" t="str">
        <f t="shared" si="24"/>
        <v/>
      </c>
      <c r="AH104" s="10" t="str">
        <f t="shared" si="25"/>
        <v/>
      </c>
      <c r="AI104" s="13" t="str">
        <f t="shared" si="26"/>
        <v>79</v>
      </c>
      <c r="AJ104" s="11">
        <f t="shared" si="27"/>
        <v>79</v>
      </c>
    </row>
    <row r="105" spans="1:36" x14ac:dyDescent="0.25">
      <c r="A105" s="1">
        <v>87</v>
      </c>
      <c r="B105" s="4">
        <v>48</v>
      </c>
      <c r="C105" s="9" t="s">
        <v>185</v>
      </c>
      <c r="D105" s="9" t="s">
        <v>186</v>
      </c>
      <c r="E105" s="9" t="s">
        <v>187</v>
      </c>
      <c r="F105" s="9">
        <v>2471912240</v>
      </c>
      <c r="G105" s="9" t="s">
        <v>43</v>
      </c>
      <c r="H105" s="27"/>
      <c r="I105" s="6">
        <v>5</v>
      </c>
      <c r="J105" s="6">
        <v>5</v>
      </c>
      <c r="K105" s="9">
        <v>8</v>
      </c>
      <c r="L105" s="7">
        <f t="shared" si="28"/>
        <v>32</v>
      </c>
      <c r="M105" s="8" t="str">
        <f>IF(J105=4,RANK(L105,$AA$19:$AA$302,0)+COUNTIF($AA$1:AA104,AA105),"")&amp;IF(J105=5,RANK(L105,$AB$19:$AB$302,0)+COUNTIF($AB$1:AB104,AB105),"")&amp;IF(J105=6,RANK(L105,$AC$19:$AC$302,0)+COUNTIF($AC$1:AC104,AC105),"")&amp;IF(J105=7,RANK(L105,$AD$19:$AD$302,0)+COUNTIF($AD$1:AD104,AD105),"")&amp;IF(J105=8,RANK(L105,$AE$19:$AE$302,0)+COUNTIF($AE$1:AE104,AE105),"")&amp;IF(J105=9,RANK(L105,$AF$19:$AF$302,0)+COUNTIF($AF$1:AF104,AF105),"")&amp;IF(J105=10,RANK(L105,$AG$19:$AG$302,0)+COUNTIF($AG$1:AG104,AG105),"")&amp;IF(J105=11,RANK(L105,$AH$19:$AH$302,0)+COUNTIF($AH$1:AH104,AH105),"")</f>
        <v>87</v>
      </c>
      <c r="N105" s="9" t="s">
        <v>236</v>
      </c>
      <c r="Z105" s="10" t="str">
        <f t="shared" si="17"/>
        <v/>
      </c>
      <c r="AA105" s="10" t="str">
        <f t="shared" si="18"/>
        <v/>
      </c>
      <c r="AB105" s="10">
        <f t="shared" si="19"/>
        <v>32</v>
      </c>
      <c r="AC105" s="10" t="str">
        <f t="shared" si="20"/>
        <v/>
      </c>
      <c r="AD105" s="10" t="str">
        <f t="shared" si="21"/>
        <v/>
      </c>
      <c r="AE105" s="10" t="str">
        <f t="shared" si="22"/>
        <v/>
      </c>
      <c r="AF105" s="10" t="str">
        <f t="shared" si="23"/>
        <v/>
      </c>
      <c r="AG105" s="10" t="str">
        <f t="shared" si="24"/>
        <v/>
      </c>
      <c r="AH105" s="10" t="str">
        <f t="shared" si="25"/>
        <v/>
      </c>
      <c r="AI105" s="13" t="str">
        <f t="shared" si="26"/>
        <v>79</v>
      </c>
      <c r="AJ105" s="11">
        <f t="shared" si="27"/>
        <v>79</v>
      </c>
    </row>
    <row r="106" spans="1:36" x14ac:dyDescent="0.25">
      <c r="A106" s="1">
        <v>88</v>
      </c>
      <c r="B106" s="4">
        <v>48</v>
      </c>
      <c r="C106" s="9" t="s">
        <v>188</v>
      </c>
      <c r="D106" s="9" t="s">
        <v>93</v>
      </c>
      <c r="E106" s="9" t="s">
        <v>40</v>
      </c>
      <c r="F106" s="9">
        <v>4088469243</v>
      </c>
      <c r="G106" s="9" t="s">
        <v>118</v>
      </c>
      <c r="H106" s="27"/>
      <c r="I106" s="6">
        <v>5</v>
      </c>
      <c r="J106" s="6">
        <v>5</v>
      </c>
      <c r="K106" s="9">
        <v>8</v>
      </c>
      <c r="L106" s="7">
        <f t="shared" si="28"/>
        <v>32</v>
      </c>
      <c r="M106" s="8" t="str">
        <f>IF(J106=4,RANK(L106,$AA$19:$AA$302,0)+COUNTIF($AA$1:AA105,AA106),"")&amp;IF(J106=5,RANK(L106,$AB$19:$AB$302,0)+COUNTIF($AB$1:AB105,AB106),"")&amp;IF(J106=6,RANK(L106,$AC$19:$AC$302,0)+COUNTIF($AC$1:AC105,AC106),"")&amp;IF(J106=7,RANK(L106,$AD$19:$AD$302,0)+COUNTIF($AD$1:AD105,AD106),"")&amp;IF(J106=8,RANK(L106,$AE$19:$AE$302,0)+COUNTIF($AE$1:AE105,AE106),"")&amp;IF(J106=9,RANK(L106,$AF$19:$AF$302,0)+COUNTIF($AF$1:AF105,AF106),"")&amp;IF(J106=10,RANK(L106,$AG$19:$AG$302,0)+COUNTIF($AG$1:AG105,AG106),"")&amp;IF(J106=11,RANK(L106,$AH$19:$AH$302,0)+COUNTIF($AH$1:AH105,AH106),"")</f>
        <v>88</v>
      </c>
      <c r="N106" s="9" t="s">
        <v>236</v>
      </c>
      <c r="Z106" s="10" t="str">
        <f t="shared" si="17"/>
        <v/>
      </c>
      <c r="AA106" s="10" t="str">
        <f t="shared" si="18"/>
        <v/>
      </c>
      <c r="AB106" s="10">
        <f t="shared" si="19"/>
        <v>32</v>
      </c>
      <c r="AC106" s="10" t="str">
        <f t="shared" si="20"/>
        <v/>
      </c>
      <c r="AD106" s="10" t="str">
        <f t="shared" si="21"/>
        <v/>
      </c>
      <c r="AE106" s="10" t="str">
        <f t="shared" si="22"/>
        <v/>
      </c>
      <c r="AF106" s="10" t="str">
        <f t="shared" si="23"/>
        <v/>
      </c>
      <c r="AG106" s="10" t="str">
        <f t="shared" si="24"/>
        <v/>
      </c>
      <c r="AH106" s="10" t="str">
        <f t="shared" si="25"/>
        <v/>
      </c>
      <c r="AI106" s="13" t="str">
        <f t="shared" si="26"/>
        <v>79</v>
      </c>
      <c r="AJ106" s="11">
        <f t="shared" si="27"/>
        <v>79</v>
      </c>
    </row>
    <row r="107" spans="1:36" x14ac:dyDescent="0.25">
      <c r="A107" s="1">
        <v>89</v>
      </c>
      <c r="B107" s="4">
        <v>48</v>
      </c>
      <c r="C107" s="9" t="s">
        <v>189</v>
      </c>
      <c r="D107" s="9" t="s">
        <v>88</v>
      </c>
      <c r="E107" s="9" t="s">
        <v>190</v>
      </c>
      <c r="F107" s="9">
        <v>1324242495</v>
      </c>
      <c r="G107" s="9" t="s">
        <v>43</v>
      </c>
      <c r="H107" s="27"/>
      <c r="I107" s="6">
        <v>5</v>
      </c>
      <c r="J107" s="6">
        <v>5</v>
      </c>
      <c r="K107" s="9">
        <v>7</v>
      </c>
      <c r="L107" s="7">
        <f t="shared" si="28"/>
        <v>28</v>
      </c>
      <c r="M107" s="8" t="str">
        <f>IF(J107=4,RANK(L107,$AA$19:$AA$302,0)+COUNTIF($AA$1:AA106,AA107),"")&amp;IF(J107=5,RANK(L107,$AB$19:$AB$302,0)+COUNTIF($AB$1:AB106,AB107),"")&amp;IF(J107=6,RANK(L107,$AC$19:$AC$302,0)+COUNTIF($AC$1:AC106,AC107),"")&amp;IF(J107=7,RANK(L107,$AD$19:$AD$302,0)+COUNTIF($AD$1:AD106,AD107),"")&amp;IF(J107=8,RANK(L107,$AE$19:$AE$302,0)+COUNTIF($AE$1:AE106,AE107),"")&amp;IF(J107=9,RANK(L107,$AF$19:$AF$302,0)+COUNTIF($AF$1:AF106,AF107),"")&amp;IF(J107=10,RANK(L107,$AG$19:$AG$302,0)+COUNTIF($AG$1:AG106,AG107),"")&amp;IF(J107=11,RANK(L107,$AH$19:$AH$302,0)+COUNTIF($AH$1:AH106,AH107),"")</f>
        <v>89</v>
      </c>
      <c r="N107" s="9" t="s">
        <v>236</v>
      </c>
      <c r="Z107" s="10" t="str">
        <f t="shared" si="17"/>
        <v/>
      </c>
      <c r="AA107" s="10" t="str">
        <f t="shared" si="18"/>
        <v/>
      </c>
      <c r="AB107" s="10">
        <f t="shared" si="19"/>
        <v>28</v>
      </c>
      <c r="AC107" s="10" t="str">
        <f t="shared" si="20"/>
        <v/>
      </c>
      <c r="AD107" s="10" t="str">
        <f t="shared" si="21"/>
        <v/>
      </c>
      <c r="AE107" s="10" t="str">
        <f t="shared" si="22"/>
        <v/>
      </c>
      <c r="AF107" s="10" t="str">
        <f t="shared" si="23"/>
        <v/>
      </c>
      <c r="AG107" s="10" t="str">
        <f t="shared" si="24"/>
        <v/>
      </c>
      <c r="AH107" s="10" t="str">
        <f t="shared" si="25"/>
        <v/>
      </c>
      <c r="AI107" s="13" t="str">
        <f t="shared" si="26"/>
        <v>89</v>
      </c>
      <c r="AJ107" s="11">
        <f t="shared" si="27"/>
        <v>89</v>
      </c>
    </row>
    <row r="108" spans="1:36" x14ac:dyDescent="0.25">
      <c r="A108" s="1">
        <v>90</v>
      </c>
      <c r="B108" s="4">
        <v>48</v>
      </c>
      <c r="C108" s="9" t="s">
        <v>191</v>
      </c>
      <c r="D108" s="9" t="s">
        <v>192</v>
      </c>
      <c r="E108" s="9" t="s">
        <v>180</v>
      </c>
      <c r="F108" s="9">
        <v>4216601986</v>
      </c>
      <c r="G108" s="9" t="s">
        <v>118</v>
      </c>
      <c r="H108" s="27"/>
      <c r="I108" s="6">
        <v>5</v>
      </c>
      <c r="J108" s="6">
        <v>5</v>
      </c>
      <c r="K108" s="9">
        <v>7</v>
      </c>
      <c r="L108" s="7">
        <f t="shared" si="28"/>
        <v>28</v>
      </c>
      <c r="M108" s="8" t="str">
        <f>IF(J108=4,RANK(L108,$AA$19:$AA$302,0)+COUNTIF($AA$1:AA107,AA108),"")&amp;IF(J108=5,RANK(L108,$AB$19:$AB$302,0)+COUNTIF($AB$1:AB107,AB108),"")&amp;IF(J108=6,RANK(L108,$AC$19:$AC$302,0)+COUNTIF($AC$1:AC107,AC108),"")&amp;IF(J108=7,RANK(L108,$AD$19:$AD$302,0)+COUNTIF($AD$1:AD107,AD108),"")&amp;IF(J108=8,RANK(L108,$AE$19:$AE$302,0)+COUNTIF($AE$1:AE107,AE108),"")&amp;IF(J108=9,RANK(L108,$AF$19:$AF$302,0)+COUNTIF($AF$1:AF107,AF108),"")&amp;IF(J108=10,RANK(L108,$AG$19:$AG$302,0)+COUNTIF($AG$1:AG107,AG108),"")&amp;IF(J108=11,RANK(L108,$AH$19:$AH$302,0)+COUNTIF($AH$1:AH107,AH108),"")</f>
        <v>90</v>
      </c>
      <c r="N108" s="9" t="s">
        <v>236</v>
      </c>
      <c r="Z108" s="10" t="str">
        <f t="shared" si="17"/>
        <v/>
      </c>
      <c r="AA108" s="10" t="str">
        <f t="shared" si="18"/>
        <v/>
      </c>
      <c r="AB108" s="10">
        <f t="shared" si="19"/>
        <v>28</v>
      </c>
      <c r="AC108" s="10" t="str">
        <f t="shared" si="20"/>
        <v/>
      </c>
      <c r="AD108" s="10" t="str">
        <f t="shared" si="21"/>
        <v/>
      </c>
      <c r="AE108" s="10" t="str">
        <f t="shared" si="22"/>
        <v/>
      </c>
      <c r="AF108" s="10" t="str">
        <f t="shared" si="23"/>
        <v/>
      </c>
      <c r="AG108" s="10" t="str">
        <f t="shared" si="24"/>
        <v/>
      </c>
      <c r="AH108" s="10" t="str">
        <f t="shared" si="25"/>
        <v/>
      </c>
      <c r="AI108" s="13" t="str">
        <f t="shared" si="26"/>
        <v>89</v>
      </c>
      <c r="AJ108" s="11">
        <f t="shared" si="27"/>
        <v>89</v>
      </c>
    </row>
    <row r="109" spans="1:36" x14ac:dyDescent="0.25">
      <c r="A109" s="1">
        <v>91</v>
      </c>
      <c r="B109" s="4">
        <v>48</v>
      </c>
      <c r="C109" s="9" t="s">
        <v>193</v>
      </c>
      <c r="D109" s="9" t="s">
        <v>96</v>
      </c>
      <c r="E109" s="9" t="s">
        <v>47</v>
      </c>
      <c r="F109" s="9">
        <v>2285079140</v>
      </c>
      <c r="G109" s="9" t="s">
        <v>53</v>
      </c>
      <c r="H109" s="27"/>
      <c r="I109" s="6">
        <v>5</v>
      </c>
      <c r="J109" s="6">
        <v>5</v>
      </c>
      <c r="K109" s="9">
        <v>7</v>
      </c>
      <c r="L109" s="7">
        <f t="shared" si="28"/>
        <v>28</v>
      </c>
      <c r="M109" s="8" t="str">
        <f>IF(J109=4,RANK(L109,$AA$19:$AA$302,0)+COUNTIF($AA$1:AA108,AA109),"")&amp;IF(J109=5,RANK(L109,$AB$19:$AB$302,0)+COUNTIF($AB$1:AB108,AB109),"")&amp;IF(J109=6,RANK(L109,$AC$19:$AC$302,0)+COUNTIF($AC$1:AC108,AC109),"")&amp;IF(J109=7,RANK(L109,$AD$19:$AD$302,0)+COUNTIF($AD$1:AD108,AD109),"")&amp;IF(J109=8,RANK(L109,$AE$19:$AE$302,0)+COUNTIF($AE$1:AE108,AE109),"")&amp;IF(J109=9,RANK(L109,$AF$19:$AF$302,0)+COUNTIF($AF$1:AF108,AF109),"")&amp;IF(J109=10,RANK(L109,$AG$19:$AG$302,0)+COUNTIF($AG$1:AG108,AG109),"")&amp;IF(J109=11,RANK(L109,$AH$19:$AH$302,0)+COUNTIF($AH$1:AH108,AH109),"")</f>
        <v>91</v>
      </c>
      <c r="N109" s="9" t="s">
        <v>236</v>
      </c>
      <c r="Z109" s="10" t="str">
        <f t="shared" si="17"/>
        <v/>
      </c>
      <c r="AA109" s="10" t="str">
        <f t="shared" si="18"/>
        <v/>
      </c>
      <c r="AB109" s="10">
        <f t="shared" si="19"/>
        <v>28</v>
      </c>
      <c r="AC109" s="10" t="str">
        <f t="shared" si="20"/>
        <v/>
      </c>
      <c r="AD109" s="10" t="str">
        <f t="shared" si="21"/>
        <v/>
      </c>
      <c r="AE109" s="10" t="str">
        <f t="shared" si="22"/>
        <v/>
      </c>
      <c r="AF109" s="10" t="str">
        <f t="shared" si="23"/>
        <v/>
      </c>
      <c r="AG109" s="10" t="str">
        <f t="shared" si="24"/>
        <v/>
      </c>
      <c r="AH109" s="10" t="str">
        <f t="shared" si="25"/>
        <v/>
      </c>
      <c r="AI109" s="13" t="str">
        <f t="shared" si="26"/>
        <v>89</v>
      </c>
      <c r="AJ109" s="11">
        <f t="shared" si="27"/>
        <v>89</v>
      </c>
    </row>
    <row r="110" spans="1:36" x14ac:dyDescent="0.25">
      <c r="A110" s="1">
        <v>92</v>
      </c>
      <c r="B110" s="4">
        <v>48</v>
      </c>
      <c r="C110" s="9" t="s">
        <v>194</v>
      </c>
      <c r="D110" s="9" t="s">
        <v>80</v>
      </c>
      <c r="E110" s="9" t="s">
        <v>105</v>
      </c>
      <c r="F110" s="9">
        <v>2257455303</v>
      </c>
      <c r="G110" s="9" t="s">
        <v>43</v>
      </c>
      <c r="H110" s="27"/>
      <c r="I110" s="6">
        <v>5</v>
      </c>
      <c r="J110" s="6">
        <v>5</v>
      </c>
      <c r="K110" s="9">
        <v>7</v>
      </c>
      <c r="L110" s="7">
        <f t="shared" si="28"/>
        <v>28</v>
      </c>
      <c r="M110" s="8" t="str">
        <f>IF(J110=4,RANK(L110,$AA$19:$AA$302,0)+COUNTIF($AA$1:AA109,AA110),"")&amp;IF(J110=5,RANK(L110,$AB$19:$AB$302,0)+COUNTIF($AB$1:AB109,AB110),"")&amp;IF(J110=6,RANK(L110,$AC$19:$AC$302,0)+COUNTIF($AC$1:AC109,AC110),"")&amp;IF(J110=7,RANK(L110,$AD$19:$AD$302,0)+COUNTIF($AD$1:AD109,AD110),"")&amp;IF(J110=8,RANK(L110,$AE$19:$AE$302,0)+COUNTIF($AE$1:AE109,AE110),"")&amp;IF(J110=9,RANK(L110,$AF$19:$AF$302,0)+COUNTIF($AF$1:AF109,AF110),"")&amp;IF(J110=10,RANK(L110,$AG$19:$AG$302,0)+COUNTIF($AG$1:AG109,AG110),"")&amp;IF(J110=11,RANK(L110,$AH$19:$AH$302,0)+COUNTIF($AH$1:AH109,AH110),"")</f>
        <v>92</v>
      </c>
      <c r="N110" s="9" t="s">
        <v>236</v>
      </c>
      <c r="Z110" s="10" t="str">
        <f t="shared" si="17"/>
        <v/>
      </c>
      <c r="AA110" s="10" t="str">
        <f t="shared" si="18"/>
        <v/>
      </c>
      <c r="AB110" s="10">
        <f t="shared" si="19"/>
        <v>28</v>
      </c>
      <c r="AC110" s="10" t="str">
        <f t="shared" si="20"/>
        <v/>
      </c>
      <c r="AD110" s="10" t="str">
        <f t="shared" si="21"/>
        <v/>
      </c>
      <c r="AE110" s="10" t="str">
        <f t="shared" si="22"/>
        <v/>
      </c>
      <c r="AF110" s="10" t="str">
        <f t="shared" si="23"/>
        <v/>
      </c>
      <c r="AG110" s="10" t="str">
        <f t="shared" si="24"/>
        <v/>
      </c>
      <c r="AH110" s="10" t="str">
        <f t="shared" si="25"/>
        <v/>
      </c>
      <c r="AI110" s="13" t="str">
        <f t="shared" si="26"/>
        <v>89</v>
      </c>
      <c r="AJ110" s="11">
        <f t="shared" si="27"/>
        <v>89</v>
      </c>
    </row>
    <row r="111" spans="1:36" x14ac:dyDescent="0.25">
      <c r="A111" s="1">
        <v>93</v>
      </c>
      <c r="B111" s="4">
        <v>48</v>
      </c>
      <c r="C111" s="9" t="s">
        <v>195</v>
      </c>
      <c r="D111" s="9" t="s">
        <v>61</v>
      </c>
      <c r="E111" s="9" t="s">
        <v>176</v>
      </c>
      <c r="F111" s="9">
        <v>2272161869</v>
      </c>
      <c r="G111" s="9" t="s">
        <v>118</v>
      </c>
      <c r="H111" s="27"/>
      <c r="I111" s="6">
        <v>5</v>
      </c>
      <c r="J111" s="6">
        <v>5</v>
      </c>
      <c r="K111" s="9">
        <v>6</v>
      </c>
      <c r="L111" s="7">
        <f t="shared" si="28"/>
        <v>24</v>
      </c>
      <c r="M111" s="8" t="str">
        <f>IF(J111=4,RANK(L111,$AA$19:$AA$302,0)+COUNTIF($AA$1:AA110,AA111),"")&amp;IF(J111=5,RANK(L111,$AB$19:$AB$302,0)+COUNTIF($AB$1:AB110,AB111),"")&amp;IF(J111=6,RANK(L111,$AC$19:$AC$302,0)+COUNTIF($AC$1:AC110,AC111),"")&amp;IF(J111=7,RANK(L111,$AD$19:$AD$302,0)+COUNTIF($AD$1:AD110,AD111),"")&amp;IF(J111=8,RANK(L111,$AE$19:$AE$302,0)+COUNTIF($AE$1:AE110,AE111),"")&amp;IF(J111=9,RANK(L111,$AF$19:$AF$302,0)+COUNTIF($AF$1:AF110,AF111),"")&amp;IF(J111=10,RANK(L111,$AG$19:$AG$302,0)+COUNTIF($AG$1:AG110,AG111),"")&amp;IF(J111=11,RANK(L111,$AH$19:$AH$302,0)+COUNTIF($AH$1:AH110,AH111),"")</f>
        <v>93</v>
      </c>
      <c r="N111" s="9" t="s">
        <v>236</v>
      </c>
      <c r="Z111" s="10" t="str">
        <f t="shared" si="17"/>
        <v/>
      </c>
      <c r="AA111" s="10" t="str">
        <f t="shared" si="18"/>
        <v/>
      </c>
      <c r="AB111" s="10">
        <f t="shared" si="19"/>
        <v>24</v>
      </c>
      <c r="AC111" s="10" t="str">
        <f t="shared" si="20"/>
        <v/>
      </c>
      <c r="AD111" s="10" t="str">
        <f t="shared" si="21"/>
        <v/>
      </c>
      <c r="AE111" s="10" t="str">
        <f t="shared" si="22"/>
        <v/>
      </c>
      <c r="AF111" s="10" t="str">
        <f t="shared" si="23"/>
        <v/>
      </c>
      <c r="AG111" s="10" t="str">
        <f t="shared" si="24"/>
        <v/>
      </c>
      <c r="AH111" s="10" t="str">
        <f t="shared" si="25"/>
        <v/>
      </c>
      <c r="AI111" s="13" t="str">
        <f t="shared" si="26"/>
        <v>93</v>
      </c>
      <c r="AJ111" s="11">
        <f t="shared" si="27"/>
        <v>93</v>
      </c>
    </row>
    <row r="112" spans="1:36" x14ac:dyDescent="0.25">
      <c r="A112" s="1">
        <v>94</v>
      </c>
      <c r="B112" s="4">
        <v>48</v>
      </c>
      <c r="C112" s="9" t="s">
        <v>196</v>
      </c>
      <c r="D112" s="9" t="s">
        <v>61</v>
      </c>
      <c r="E112" s="9" t="s">
        <v>27</v>
      </c>
      <c r="F112" s="9">
        <v>3166988770</v>
      </c>
      <c r="G112" s="9" t="s">
        <v>118</v>
      </c>
      <c r="H112" s="27"/>
      <c r="I112" s="6">
        <v>5</v>
      </c>
      <c r="J112" s="6">
        <v>5</v>
      </c>
      <c r="K112" s="9">
        <v>6</v>
      </c>
      <c r="L112" s="7">
        <f t="shared" si="28"/>
        <v>24</v>
      </c>
      <c r="M112" s="8" t="str">
        <f>IF(J112=4,RANK(L112,$AA$19:$AA$302,0)+COUNTIF($AA$1:AA111,AA112),"")&amp;IF(J112=5,RANK(L112,$AB$19:$AB$302,0)+COUNTIF($AB$1:AB111,AB112),"")&amp;IF(J112=6,RANK(L112,$AC$19:$AC$302,0)+COUNTIF($AC$1:AC111,AC112),"")&amp;IF(J112=7,RANK(L112,$AD$19:$AD$302,0)+COUNTIF($AD$1:AD111,AD112),"")&amp;IF(J112=8,RANK(L112,$AE$19:$AE$302,0)+COUNTIF($AE$1:AE111,AE112),"")&amp;IF(J112=9,RANK(L112,$AF$19:$AF$302,0)+COUNTIF($AF$1:AF111,AF112),"")&amp;IF(J112=10,RANK(L112,$AG$19:$AG$302,0)+COUNTIF($AG$1:AG111,AG112),"")&amp;IF(J112=11,RANK(L112,$AH$19:$AH$302,0)+COUNTIF($AH$1:AH111,AH112),"")</f>
        <v>94</v>
      </c>
      <c r="N112" s="9" t="s">
        <v>236</v>
      </c>
      <c r="Z112" s="10" t="str">
        <f t="shared" si="17"/>
        <v/>
      </c>
      <c r="AA112" s="10" t="str">
        <f t="shared" si="18"/>
        <v/>
      </c>
      <c r="AB112" s="10">
        <f t="shared" si="19"/>
        <v>24</v>
      </c>
      <c r="AC112" s="10" t="str">
        <f t="shared" si="20"/>
        <v/>
      </c>
      <c r="AD112" s="10" t="str">
        <f t="shared" si="21"/>
        <v/>
      </c>
      <c r="AE112" s="10" t="str">
        <f t="shared" si="22"/>
        <v/>
      </c>
      <c r="AF112" s="10" t="str">
        <f t="shared" si="23"/>
        <v/>
      </c>
      <c r="AG112" s="10" t="str">
        <f t="shared" si="24"/>
        <v/>
      </c>
      <c r="AH112" s="10" t="str">
        <f t="shared" si="25"/>
        <v/>
      </c>
      <c r="AI112" s="13" t="str">
        <f t="shared" si="26"/>
        <v>93</v>
      </c>
      <c r="AJ112" s="11">
        <f t="shared" si="27"/>
        <v>93</v>
      </c>
    </row>
    <row r="113" spans="1:36" x14ac:dyDescent="0.25">
      <c r="A113" s="1">
        <v>95</v>
      </c>
      <c r="B113" s="4">
        <v>48</v>
      </c>
      <c r="C113" s="9" t="s">
        <v>197</v>
      </c>
      <c r="D113" s="9" t="s">
        <v>61</v>
      </c>
      <c r="E113" s="9" t="s">
        <v>198</v>
      </c>
      <c r="F113" s="9">
        <v>2287462049</v>
      </c>
      <c r="G113" s="9" t="s">
        <v>53</v>
      </c>
      <c r="H113" s="27"/>
      <c r="I113" s="6">
        <v>5</v>
      </c>
      <c r="J113" s="6">
        <v>5</v>
      </c>
      <c r="K113" s="9">
        <v>6</v>
      </c>
      <c r="L113" s="7">
        <f t="shared" si="28"/>
        <v>24</v>
      </c>
      <c r="M113" s="8" t="str">
        <f>IF(J113=4,RANK(L113,$AA$19:$AA$302,0)+COUNTIF($AA$1:AA112,AA113),"")&amp;IF(J113=5,RANK(L113,$AB$19:$AB$302,0)+COUNTIF($AB$1:AB112,AB113),"")&amp;IF(J113=6,RANK(L113,$AC$19:$AC$302,0)+COUNTIF($AC$1:AC112,AC113),"")&amp;IF(J113=7,RANK(L113,$AD$19:$AD$302,0)+COUNTIF($AD$1:AD112,AD113),"")&amp;IF(J113=8,RANK(L113,$AE$19:$AE$302,0)+COUNTIF($AE$1:AE112,AE113),"")&amp;IF(J113=9,RANK(L113,$AF$19:$AF$302,0)+COUNTIF($AF$1:AF112,AF113),"")&amp;IF(J113=10,RANK(L113,$AG$19:$AG$302,0)+COUNTIF($AG$1:AG112,AG113),"")&amp;IF(J113=11,RANK(L113,$AH$19:$AH$302,0)+COUNTIF($AH$1:AH112,AH113),"")</f>
        <v>95</v>
      </c>
      <c r="N113" s="9" t="s">
        <v>236</v>
      </c>
      <c r="Z113" s="10" t="str">
        <f t="shared" si="17"/>
        <v/>
      </c>
      <c r="AA113" s="10" t="str">
        <f t="shared" si="18"/>
        <v/>
      </c>
      <c r="AB113" s="10">
        <f t="shared" si="19"/>
        <v>24</v>
      </c>
      <c r="AC113" s="10" t="str">
        <f t="shared" si="20"/>
        <v/>
      </c>
      <c r="AD113" s="10" t="str">
        <f t="shared" si="21"/>
        <v/>
      </c>
      <c r="AE113" s="10" t="str">
        <f t="shared" si="22"/>
        <v/>
      </c>
      <c r="AF113" s="10" t="str">
        <f t="shared" si="23"/>
        <v/>
      </c>
      <c r="AG113" s="10" t="str">
        <f t="shared" si="24"/>
        <v/>
      </c>
      <c r="AH113" s="10" t="str">
        <f t="shared" si="25"/>
        <v/>
      </c>
      <c r="AI113" s="13" t="str">
        <f t="shared" si="26"/>
        <v>93</v>
      </c>
      <c r="AJ113" s="11">
        <f t="shared" si="27"/>
        <v>93</v>
      </c>
    </row>
    <row r="114" spans="1:36" x14ac:dyDescent="0.25">
      <c r="A114" s="1">
        <v>96</v>
      </c>
      <c r="B114" s="4">
        <v>48</v>
      </c>
      <c r="C114" s="9" t="s">
        <v>199</v>
      </c>
      <c r="D114" s="9" t="s">
        <v>88</v>
      </c>
      <c r="E114" s="9" t="s">
        <v>47</v>
      </c>
      <c r="F114" s="9">
        <v>3220819846</v>
      </c>
      <c r="G114" s="9" t="s">
        <v>62</v>
      </c>
      <c r="H114" s="27"/>
      <c r="I114" s="6">
        <v>5</v>
      </c>
      <c r="J114" s="6">
        <v>5</v>
      </c>
      <c r="K114" s="9">
        <v>6</v>
      </c>
      <c r="L114" s="7">
        <f t="shared" si="28"/>
        <v>24</v>
      </c>
      <c r="M114" s="8" t="str">
        <f>IF(J114=4,RANK(L114,$AA$19:$AA$302,0)+COUNTIF($AA$1:AA113,AA114),"")&amp;IF(J114=5,RANK(L114,$AB$19:$AB$302,0)+COUNTIF($AB$1:AB113,AB114),"")&amp;IF(J114=6,RANK(L114,$AC$19:$AC$302,0)+COUNTIF($AC$1:AC113,AC114),"")&amp;IF(J114=7,RANK(L114,$AD$19:$AD$302,0)+COUNTIF($AD$1:AD113,AD114),"")&amp;IF(J114=8,RANK(L114,$AE$19:$AE$302,0)+COUNTIF($AE$1:AE113,AE114),"")&amp;IF(J114=9,RANK(L114,$AF$19:$AF$302,0)+COUNTIF($AF$1:AF113,AF114),"")&amp;IF(J114=10,RANK(L114,$AG$19:$AG$302,0)+COUNTIF($AG$1:AG113,AG114),"")&amp;IF(J114=11,RANK(L114,$AH$19:$AH$302,0)+COUNTIF($AH$1:AH113,AH114),"")</f>
        <v>96</v>
      </c>
      <c r="N114" s="9" t="s">
        <v>236</v>
      </c>
      <c r="Z114" s="10" t="str">
        <f t="shared" si="17"/>
        <v/>
      </c>
      <c r="AA114" s="10" t="str">
        <f t="shared" si="18"/>
        <v/>
      </c>
      <c r="AB114" s="10">
        <f t="shared" si="19"/>
        <v>24</v>
      </c>
      <c r="AC114" s="10" t="str">
        <f t="shared" si="20"/>
        <v/>
      </c>
      <c r="AD114" s="10" t="str">
        <f t="shared" si="21"/>
        <v/>
      </c>
      <c r="AE114" s="10" t="str">
        <f t="shared" si="22"/>
        <v/>
      </c>
      <c r="AF114" s="10" t="str">
        <f t="shared" si="23"/>
        <v/>
      </c>
      <c r="AG114" s="10" t="str">
        <f t="shared" si="24"/>
        <v/>
      </c>
      <c r="AH114" s="10" t="str">
        <f t="shared" si="25"/>
        <v/>
      </c>
      <c r="AI114" s="13" t="str">
        <f t="shared" si="26"/>
        <v>93</v>
      </c>
      <c r="AJ114" s="11">
        <f t="shared" si="27"/>
        <v>93</v>
      </c>
    </row>
    <row r="115" spans="1:36" x14ac:dyDescent="0.25">
      <c r="A115" s="1">
        <v>97</v>
      </c>
      <c r="B115" s="4">
        <v>48</v>
      </c>
      <c r="C115" s="9" t="s">
        <v>200</v>
      </c>
      <c r="D115" s="9" t="s">
        <v>33</v>
      </c>
      <c r="E115" s="9" t="s">
        <v>37</v>
      </c>
      <c r="F115" s="9">
        <v>3024347683</v>
      </c>
      <c r="G115" s="9" t="s">
        <v>43</v>
      </c>
      <c r="H115" s="27"/>
      <c r="I115" s="6">
        <v>5</v>
      </c>
      <c r="J115" s="6">
        <v>5</v>
      </c>
      <c r="K115" s="9">
        <v>6</v>
      </c>
      <c r="L115" s="7">
        <f t="shared" si="28"/>
        <v>24</v>
      </c>
      <c r="M115" s="8" t="str">
        <f>IF(J115=4,RANK(L115,$AA$19:$AA$302,0)+COUNTIF($AA$1:AA114,AA115),"")&amp;IF(J115=5,RANK(L115,$AB$19:$AB$302,0)+COUNTIF($AB$1:AB114,AB115),"")&amp;IF(J115=6,RANK(L115,$AC$19:$AC$302,0)+COUNTIF($AC$1:AC114,AC115),"")&amp;IF(J115=7,RANK(L115,$AD$19:$AD$302,0)+COUNTIF($AD$1:AD114,AD115),"")&amp;IF(J115=8,RANK(L115,$AE$19:$AE$302,0)+COUNTIF($AE$1:AE114,AE115),"")&amp;IF(J115=9,RANK(L115,$AF$19:$AF$302,0)+COUNTIF($AF$1:AF114,AF115),"")&amp;IF(J115=10,RANK(L115,$AG$19:$AG$302,0)+COUNTIF($AG$1:AG114,AG115),"")&amp;IF(J115=11,RANK(L115,$AH$19:$AH$302,0)+COUNTIF($AH$1:AH114,AH115),"")</f>
        <v>97</v>
      </c>
      <c r="N115" s="9" t="s">
        <v>236</v>
      </c>
      <c r="Z115" s="10" t="str">
        <f t="shared" si="17"/>
        <v/>
      </c>
      <c r="AA115" s="10" t="str">
        <f t="shared" si="18"/>
        <v/>
      </c>
      <c r="AB115" s="10">
        <f t="shared" si="19"/>
        <v>24</v>
      </c>
      <c r="AC115" s="10" t="str">
        <f t="shared" si="20"/>
        <v/>
      </c>
      <c r="AD115" s="10" t="str">
        <f t="shared" si="21"/>
        <v/>
      </c>
      <c r="AE115" s="10" t="str">
        <f t="shared" si="22"/>
        <v/>
      </c>
      <c r="AF115" s="10" t="str">
        <f t="shared" si="23"/>
        <v/>
      </c>
      <c r="AG115" s="10" t="str">
        <f t="shared" si="24"/>
        <v/>
      </c>
      <c r="AH115" s="10" t="str">
        <f t="shared" si="25"/>
        <v/>
      </c>
      <c r="AI115" s="13" t="str">
        <f t="shared" si="26"/>
        <v>93</v>
      </c>
      <c r="AJ115" s="11">
        <f t="shared" si="27"/>
        <v>93</v>
      </c>
    </row>
    <row r="116" spans="1:36" x14ac:dyDescent="0.25">
      <c r="A116" s="1">
        <v>98</v>
      </c>
      <c r="B116" s="4">
        <v>48</v>
      </c>
      <c r="C116" s="9" t="s">
        <v>201</v>
      </c>
      <c r="D116" s="9" t="s">
        <v>78</v>
      </c>
      <c r="E116" s="9" t="s">
        <v>37</v>
      </c>
      <c r="F116" s="9">
        <v>548408190</v>
      </c>
      <c r="G116" s="9" t="s">
        <v>43</v>
      </c>
      <c r="H116" s="27"/>
      <c r="I116" s="6">
        <v>5</v>
      </c>
      <c r="J116" s="6">
        <v>5</v>
      </c>
      <c r="K116" s="9">
        <v>5</v>
      </c>
      <c r="L116" s="7">
        <f t="shared" si="28"/>
        <v>20</v>
      </c>
      <c r="M116" s="8" t="str">
        <f>IF(J116=4,RANK(L116,$AA$19:$AA$302,0)+COUNTIF($AA$1:AA115,AA116),"")&amp;IF(J116=5,RANK(L116,$AB$19:$AB$302,0)+COUNTIF($AB$1:AB115,AB116),"")&amp;IF(J116=6,RANK(L116,$AC$19:$AC$302,0)+COUNTIF($AC$1:AC115,AC116),"")&amp;IF(J116=7,RANK(L116,$AD$19:$AD$302,0)+COUNTIF($AD$1:AD115,AD116),"")&amp;IF(J116=8,RANK(L116,$AE$19:$AE$302,0)+COUNTIF($AE$1:AE115,AE116),"")&amp;IF(J116=9,RANK(L116,$AF$19:$AF$302,0)+COUNTIF($AF$1:AF115,AF116),"")&amp;IF(J116=10,RANK(L116,$AG$19:$AG$302,0)+COUNTIF($AG$1:AG115,AG116),"")&amp;IF(J116=11,RANK(L116,$AH$19:$AH$302,0)+COUNTIF($AH$1:AH115,AH116),"")</f>
        <v>98</v>
      </c>
      <c r="N116" s="9" t="s">
        <v>236</v>
      </c>
      <c r="Z116" s="10" t="str">
        <f t="shared" si="17"/>
        <v/>
      </c>
      <c r="AA116" s="10" t="str">
        <f t="shared" si="18"/>
        <v/>
      </c>
      <c r="AB116" s="10">
        <f t="shared" si="19"/>
        <v>20</v>
      </c>
      <c r="AC116" s="10" t="str">
        <f t="shared" si="20"/>
        <v/>
      </c>
      <c r="AD116" s="10" t="str">
        <f t="shared" si="21"/>
        <v/>
      </c>
      <c r="AE116" s="10" t="str">
        <f t="shared" si="22"/>
        <v/>
      </c>
      <c r="AF116" s="10" t="str">
        <f t="shared" si="23"/>
        <v/>
      </c>
      <c r="AG116" s="10" t="str">
        <f t="shared" si="24"/>
        <v/>
      </c>
      <c r="AH116" s="10" t="str">
        <f t="shared" si="25"/>
        <v/>
      </c>
      <c r="AI116" s="13" t="str">
        <f t="shared" si="26"/>
        <v>98</v>
      </c>
      <c r="AJ116" s="11">
        <f t="shared" si="27"/>
        <v>98</v>
      </c>
    </row>
    <row r="117" spans="1:36" x14ac:dyDescent="0.25">
      <c r="A117" s="1">
        <v>99</v>
      </c>
      <c r="B117" s="4">
        <v>48</v>
      </c>
      <c r="C117" s="9" t="s">
        <v>202</v>
      </c>
      <c r="D117" s="9" t="s">
        <v>88</v>
      </c>
      <c r="E117" s="9" t="s">
        <v>180</v>
      </c>
      <c r="F117" s="9">
        <v>3939770451</v>
      </c>
      <c r="G117" s="9" t="s">
        <v>41</v>
      </c>
      <c r="H117" s="27"/>
      <c r="I117" s="6">
        <v>5</v>
      </c>
      <c r="J117" s="6">
        <v>5</v>
      </c>
      <c r="K117" s="9">
        <v>4</v>
      </c>
      <c r="L117" s="7">
        <f t="shared" si="28"/>
        <v>16</v>
      </c>
      <c r="M117" s="8" t="str">
        <f>IF(J117=4,RANK(L117,$AA$19:$AA$302,0)+COUNTIF($AA$1:AA116,AA117),"")&amp;IF(J117=5,RANK(L117,$AB$19:$AB$302,0)+COUNTIF($AB$1:AB116,AB117),"")&amp;IF(J117=6,RANK(L117,$AC$19:$AC$302,0)+COUNTIF($AC$1:AC116,AC117),"")&amp;IF(J117=7,RANK(L117,$AD$19:$AD$302,0)+COUNTIF($AD$1:AD116,AD117),"")&amp;IF(J117=8,RANK(L117,$AE$19:$AE$302,0)+COUNTIF($AE$1:AE116,AE117),"")&amp;IF(J117=9,RANK(L117,$AF$19:$AF$302,0)+COUNTIF($AF$1:AF116,AF117),"")&amp;IF(J117=10,RANK(L117,$AG$19:$AG$302,0)+COUNTIF($AG$1:AG116,AG117),"")&amp;IF(J117=11,RANK(L117,$AH$19:$AH$302,0)+COUNTIF($AH$1:AH116,AH117),"")</f>
        <v>99</v>
      </c>
      <c r="N117" s="9" t="s">
        <v>236</v>
      </c>
      <c r="Z117" s="10" t="str">
        <f t="shared" si="17"/>
        <v/>
      </c>
      <c r="AA117" s="10" t="str">
        <f t="shared" si="18"/>
        <v/>
      </c>
      <c r="AB117" s="10">
        <f t="shared" si="19"/>
        <v>16</v>
      </c>
      <c r="AC117" s="10" t="str">
        <f t="shared" si="20"/>
        <v/>
      </c>
      <c r="AD117" s="10" t="str">
        <f t="shared" si="21"/>
        <v/>
      </c>
      <c r="AE117" s="10" t="str">
        <f t="shared" si="22"/>
        <v/>
      </c>
      <c r="AF117" s="10" t="str">
        <f t="shared" si="23"/>
        <v/>
      </c>
      <c r="AG117" s="10" t="str">
        <f t="shared" si="24"/>
        <v/>
      </c>
      <c r="AH117" s="10" t="str">
        <f t="shared" si="25"/>
        <v/>
      </c>
      <c r="AI117" s="13" t="str">
        <f t="shared" si="26"/>
        <v>99</v>
      </c>
      <c r="AJ117" s="11">
        <f t="shared" si="27"/>
        <v>99</v>
      </c>
    </row>
    <row r="118" spans="1:36" x14ac:dyDescent="0.25">
      <c r="A118" s="1">
        <v>100</v>
      </c>
      <c r="B118" s="4">
        <v>48</v>
      </c>
      <c r="C118" s="9" t="s">
        <v>203</v>
      </c>
      <c r="D118" s="9" t="s">
        <v>61</v>
      </c>
      <c r="E118" s="9" t="s">
        <v>128</v>
      </c>
      <c r="F118" s="9">
        <v>504318567</v>
      </c>
      <c r="G118" s="9" t="s">
        <v>118</v>
      </c>
      <c r="H118" s="27"/>
      <c r="I118" s="6">
        <v>5</v>
      </c>
      <c r="J118" s="6">
        <v>5</v>
      </c>
      <c r="K118" s="9">
        <v>4</v>
      </c>
      <c r="L118" s="7">
        <f t="shared" si="28"/>
        <v>16</v>
      </c>
      <c r="M118" s="8" t="str">
        <f>IF(J118=4,RANK(L118,$AA$19:$AA$302,0)+COUNTIF($AA$1:AA117,AA118),"")&amp;IF(J118=5,RANK(L118,$AB$19:$AB$302,0)+COUNTIF($AB$1:AB117,AB118),"")&amp;IF(J118=6,RANK(L118,$AC$19:$AC$302,0)+COUNTIF($AC$1:AC117,AC118),"")&amp;IF(J118=7,RANK(L118,$AD$19:$AD$302,0)+COUNTIF($AD$1:AD117,AD118),"")&amp;IF(J118=8,RANK(L118,$AE$19:$AE$302,0)+COUNTIF($AE$1:AE117,AE118),"")&amp;IF(J118=9,RANK(L118,$AF$19:$AF$302,0)+COUNTIF($AF$1:AF117,AF118),"")&amp;IF(J118=10,RANK(L118,$AG$19:$AG$302,0)+COUNTIF($AG$1:AG117,AG118),"")&amp;IF(J118=11,RANK(L118,$AH$19:$AH$302,0)+COUNTIF($AH$1:AH117,AH118),"")</f>
        <v>100</v>
      </c>
      <c r="N118" s="9" t="s">
        <v>236</v>
      </c>
      <c r="Z118" s="10" t="str">
        <f t="shared" si="17"/>
        <v/>
      </c>
      <c r="AA118" s="10" t="str">
        <f t="shared" si="18"/>
        <v/>
      </c>
      <c r="AB118" s="10">
        <f t="shared" si="19"/>
        <v>16</v>
      </c>
      <c r="AC118" s="10" t="str">
        <f t="shared" si="20"/>
        <v/>
      </c>
      <c r="AD118" s="10" t="str">
        <f t="shared" si="21"/>
        <v/>
      </c>
      <c r="AE118" s="10" t="str">
        <f t="shared" si="22"/>
        <v/>
      </c>
      <c r="AF118" s="10" t="str">
        <f t="shared" si="23"/>
        <v/>
      </c>
      <c r="AG118" s="10" t="str">
        <f t="shared" si="24"/>
        <v/>
      </c>
      <c r="AH118" s="10" t="str">
        <f t="shared" si="25"/>
        <v/>
      </c>
      <c r="AI118" s="13" t="str">
        <f t="shared" si="26"/>
        <v>99</v>
      </c>
      <c r="AJ118" s="11">
        <f t="shared" si="27"/>
        <v>99</v>
      </c>
    </row>
    <row r="119" spans="1:36" x14ac:dyDescent="0.25">
      <c r="A119" s="1">
        <v>101</v>
      </c>
      <c r="B119" s="4">
        <v>48</v>
      </c>
      <c r="C119" s="9" t="s">
        <v>204</v>
      </c>
      <c r="D119" s="9" t="s">
        <v>58</v>
      </c>
      <c r="E119" s="9" t="s">
        <v>166</v>
      </c>
      <c r="F119" s="9">
        <v>912122710</v>
      </c>
      <c r="G119" s="9" t="s">
        <v>62</v>
      </c>
      <c r="H119" s="27"/>
      <c r="I119" s="6">
        <v>5</v>
      </c>
      <c r="J119" s="6">
        <v>5</v>
      </c>
      <c r="K119" s="9">
        <v>4</v>
      </c>
      <c r="L119" s="7">
        <f t="shared" si="28"/>
        <v>16</v>
      </c>
      <c r="M119" s="8" t="str">
        <f>IF(J119=4,RANK(L119,$AA$19:$AA$302,0)+COUNTIF($AA$1:AA118,AA119),"")&amp;IF(J119=5,RANK(L119,$AB$19:$AB$302,0)+COUNTIF($AB$1:AB118,AB119),"")&amp;IF(J119=6,RANK(L119,$AC$19:$AC$302,0)+COUNTIF($AC$1:AC118,AC119),"")&amp;IF(J119=7,RANK(L119,$AD$19:$AD$302,0)+COUNTIF($AD$1:AD118,AD119),"")&amp;IF(J119=8,RANK(L119,$AE$19:$AE$302,0)+COUNTIF($AE$1:AE118,AE119),"")&amp;IF(J119=9,RANK(L119,$AF$19:$AF$302,0)+COUNTIF($AF$1:AF118,AF119),"")&amp;IF(J119=10,RANK(L119,$AG$19:$AG$302,0)+COUNTIF($AG$1:AG118,AG119),"")&amp;IF(J119=11,RANK(L119,$AH$19:$AH$302,0)+COUNTIF($AH$1:AH118,AH119),"")</f>
        <v>101</v>
      </c>
      <c r="N119" s="9" t="s">
        <v>236</v>
      </c>
      <c r="Z119" s="10" t="str">
        <f t="shared" si="17"/>
        <v/>
      </c>
      <c r="AA119" s="10" t="str">
        <f t="shared" si="18"/>
        <v/>
      </c>
      <c r="AB119" s="10">
        <f t="shared" si="19"/>
        <v>16</v>
      </c>
      <c r="AC119" s="10" t="str">
        <f t="shared" si="20"/>
        <v/>
      </c>
      <c r="AD119" s="10" t="str">
        <f t="shared" si="21"/>
        <v/>
      </c>
      <c r="AE119" s="10" t="str">
        <f t="shared" si="22"/>
        <v/>
      </c>
      <c r="AF119" s="10" t="str">
        <f t="shared" si="23"/>
        <v/>
      </c>
      <c r="AG119" s="10" t="str">
        <f t="shared" si="24"/>
        <v/>
      </c>
      <c r="AH119" s="10" t="str">
        <f t="shared" si="25"/>
        <v/>
      </c>
      <c r="AI119" s="13" t="str">
        <f t="shared" si="26"/>
        <v>99</v>
      </c>
      <c r="AJ119" s="11">
        <f t="shared" si="27"/>
        <v>99</v>
      </c>
    </row>
    <row r="120" spans="1:36" x14ac:dyDescent="0.25">
      <c r="A120" s="1">
        <v>102</v>
      </c>
      <c r="B120" s="4">
        <v>48</v>
      </c>
      <c r="C120" s="9" t="s">
        <v>205</v>
      </c>
      <c r="D120" s="9" t="s">
        <v>206</v>
      </c>
      <c r="E120" s="9" t="s">
        <v>99</v>
      </c>
      <c r="F120" s="9">
        <v>3638744523</v>
      </c>
      <c r="G120" s="9" t="s">
        <v>43</v>
      </c>
      <c r="H120" s="27"/>
      <c r="I120" s="6">
        <v>5</v>
      </c>
      <c r="J120" s="6">
        <v>5</v>
      </c>
      <c r="K120" s="9">
        <v>4</v>
      </c>
      <c r="L120" s="7">
        <f t="shared" si="28"/>
        <v>16</v>
      </c>
      <c r="M120" s="8" t="str">
        <f>IF(J120=4,RANK(L120,$AA$19:$AA$302,0)+COUNTIF($AA$1:AA119,AA120),"")&amp;IF(J120=5,RANK(L120,$AB$19:$AB$302,0)+COUNTIF($AB$1:AB119,AB120),"")&amp;IF(J120=6,RANK(L120,$AC$19:$AC$302,0)+COUNTIF($AC$1:AC119,AC120),"")&amp;IF(J120=7,RANK(L120,$AD$19:$AD$302,0)+COUNTIF($AD$1:AD119,AD120),"")&amp;IF(J120=8,RANK(L120,$AE$19:$AE$302,0)+COUNTIF($AE$1:AE119,AE120),"")&amp;IF(J120=9,RANK(L120,$AF$19:$AF$302,0)+COUNTIF($AF$1:AF119,AF120),"")&amp;IF(J120=10,RANK(L120,$AG$19:$AG$302,0)+COUNTIF($AG$1:AG119,AG120),"")&amp;IF(J120=11,RANK(L120,$AH$19:$AH$302,0)+COUNTIF($AH$1:AH119,AH120),"")</f>
        <v>102</v>
      </c>
      <c r="N120" s="9" t="s">
        <v>236</v>
      </c>
      <c r="Z120" s="10" t="str">
        <f t="shared" si="17"/>
        <v/>
      </c>
      <c r="AA120" s="10" t="str">
        <f t="shared" si="18"/>
        <v/>
      </c>
      <c r="AB120" s="10">
        <f t="shared" si="19"/>
        <v>16</v>
      </c>
      <c r="AC120" s="10" t="str">
        <f t="shared" si="20"/>
        <v/>
      </c>
      <c r="AD120" s="10" t="str">
        <f t="shared" si="21"/>
        <v/>
      </c>
      <c r="AE120" s="10" t="str">
        <f t="shared" si="22"/>
        <v/>
      </c>
      <c r="AF120" s="10" t="str">
        <f t="shared" si="23"/>
        <v/>
      </c>
      <c r="AG120" s="10" t="str">
        <f t="shared" si="24"/>
        <v/>
      </c>
      <c r="AH120" s="10" t="str">
        <f t="shared" si="25"/>
        <v/>
      </c>
      <c r="AI120" s="13" t="str">
        <f t="shared" si="26"/>
        <v>99</v>
      </c>
      <c r="AJ120" s="11">
        <f t="shared" si="27"/>
        <v>99</v>
      </c>
    </row>
    <row r="121" spans="1:36" x14ac:dyDescent="0.25">
      <c r="A121" s="1">
        <v>103</v>
      </c>
      <c r="B121" s="4">
        <v>48</v>
      </c>
      <c r="C121" s="9" t="s">
        <v>207</v>
      </c>
      <c r="D121" s="9" t="s">
        <v>96</v>
      </c>
      <c r="E121" s="9" t="s">
        <v>208</v>
      </c>
      <c r="F121" s="9">
        <v>1056234373</v>
      </c>
      <c r="G121" s="9" t="s">
        <v>118</v>
      </c>
      <c r="H121" s="27"/>
      <c r="I121" s="6">
        <v>5</v>
      </c>
      <c r="J121" s="6">
        <v>5</v>
      </c>
      <c r="K121" s="9">
        <v>3</v>
      </c>
      <c r="L121" s="7">
        <f t="shared" si="28"/>
        <v>12</v>
      </c>
      <c r="M121" s="8" t="str">
        <f>IF(J121=4,RANK(L121,$AA$19:$AA$302,0)+COUNTIF($AA$1:AA120,AA121),"")&amp;IF(J121=5,RANK(L121,$AB$19:$AB$302,0)+COUNTIF($AB$1:AB120,AB121),"")&amp;IF(J121=6,RANK(L121,$AC$19:$AC$302,0)+COUNTIF($AC$1:AC120,AC121),"")&amp;IF(J121=7,RANK(L121,$AD$19:$AD$302,0)+COUNTIF($AD$1:AD120,AD121),"")&amp;IF(J121=8,RANK(L121,$AE$19:$AE$302,0)+COUNTIF($AE$1:AE120,AE121),"")&amp;IF(J121=9,RANK(L121,$AF$19:$AF$302,0)+COUNTIF($AF$1:AF120,AF121),"")&amp;IF(J121=10,RANK(L121,$AG$19:$AG$302,0)+COUNTIF($AG$1:AG120,AG121),"")&amp;IF(J121=11,RANK(L121,$AH$19:$AH$302,0)+COUNTIF($AH$1:AH120,AH121),"")</f>
        <v>103</v>
      </c>
      <c r="N121" s="9" t="s">
        <v>236</v>
      </c>
      <c r="Z121" s="10" t="str">
        <f t="shared" si="17"/>
        <v/>
      </c>
      <c r="AA121" s="10" t="str">
        <f t="shared" si="18"/>
        <v/>
      </c>
      <c r="AB121" s="10">
        <f t="shared" si="19"/>
        <v>12</v>
      </c>
      <c r="AC121" s="10" t="str">
        <f t="shared" si="20"/>
        <v/>
      </c>
      <c r="AD121" s="10" t="str">
        <f t="shared" si="21"/>
        <v/>
      </c>
      <c r="AE121" s="10" t="str">
        <f t="shared" si="22"/>
        <v/>
      </c>
      <c r="AF121" s="10" t="str">
        <f t="shared" si="23"/>
        <v/>
      </c>
      <c r="AG121" s="10" t="str">
        <f t="shared" si="24"/>
        <v/>
      </c>
      <c r="AH121" s="10" t="str">
        <f t="shared" si="25"/>
        <v/>
      </c>
      <c r="AI121" s="13" t="str">
        <f t="shared" si="26"/>
        <v>103</v>
      </c>
      <c r="AJ121" s="11">
        <f t="shared" si="27"/>
        <v>103</v>
      </c>
    </row>
    <row r="122" spans="1:36" x14ac:dyDescent="0.25">
      <c r="A122" s="1">
        <v>104</v>
      </c>
      <c r="B122" s="4">
        <v>48</v>
      </c>
      <c r="C122" s="9" t="s">
        <v>209</v>
      </c>
      <c r="D122" s="9" t="s">
        <v>78</v>
      </c>
      <c r="E122" s="9" t="s">
        <v>99</v>
      </c>
      <c r="F122" s="9">
        <v>1047794138</v>
      </c>
      <c r="G122" s="9" t="s">
        <v>118</v>
      </c>
      <c r="H122" s="27"/>
      <c r="I122" s="6">
        <v>5</v>
      </c>
      <c r="J122" s="6">
        <v>5</v>
      </c>
      <c r="K122" s="9">
        <v>3</v>
      </c>
      <c r="L122" s="7">
        <f t="shared" si="28"/>
        <v>12</v>
      </c>
      <c r="M122" s="8" t="str">
        <f>IF(J122=4,RANK(L122,$AA$19:$AA$302,0)+COUNTIF($AA$1:AA121,AA122),"")&amp;IF(J122=5,RANK(L122,$AB$19:$AB$302,0)+COUNTIF($AB$1:AB121,AB122),"")&amp;IF(J122=6,RANK(L122,$AC$19:$AC$302,0)+COUNTIF($AC$1:AC121,AC122),"")&amp;IF(J122=7,RANK(L122,$AD$19:$AD$302,0)+COUNTIF($AD$1:AD121,AD122),"")&amp;IF(J122=8,RANK(L122,$AE$19:$AE$302,0)+COUNTIF($AE$1:AE121,AE122),"")&amp;IF(J122=9,RANK(L122,$AF$19:$AF$302,0)+COUNTIF($AF$1:AF121,AF122),"")&amp;IF(J122=10,RANK(L122,$AG$19:$AG$302,0)+COUNTIF($AG$1:AG121,AG122),"")&amp;IF(J122=11,RANK(L122,$AH$19:$AH$302,0)+COUNTIF($AH$1:AH121,AH122),"")</f>
        <v>104</v>
      </c>
      <c r="N122" s="9" t="s">
        <v>236</v>
      </c>
      <c r="Z122" s="10" t="str">
        <f t="shared" si="17"/>
        <v/>
      </c>
      <c r="AA122" s="10" t="str">
        <f t="shared" si="18"/>
        <v/>
      </c>
      <c r="AB122" s="10">
        <f t="shared" si="19"/>
        <v>12</v>
      </c>
      <c r="AC122" s="10" t="str">
        <f t="shared" si="20"/>
        <v/>
      </c>
      <c r="AD122" s="10" t="str">
        <f t="shared" si="21"/>
        <v/>
      </c>
      <c r="AE122" s="10" t="str">
        <f t="shared" si="22"/>
        <v/>
      </c>
      <c r="AF122" s="10" t="str">
        <f t="shared" si="23"/>
        <v/>
      </c>
      <c r="AG122" s="10" t="str">
        <f t="shared" si="24"/>
        <v/>
      </c>
      <c r="AH122" s="10" t="str">
        <f t="shared" si="25"/>
        <v/>
      </c>
      <c r="AI122" s="13" t="str">
        <f t="shared" si="26"/>
        <v>103</v>
      </c>
      <c r="AJ122" s="11">
        <f t="shared" si="27"/>
        <v>103</v>
      </c>
    </row>
    <row r="123" spans="1:36" x14ac:dyDescent="0.25">
      <c r="A123" s="1">
        <v>105</v>
      </c>
      <c r="B123" s="4">
        <v>48</v>
      </c>
      <c r="C123" s="9" t="s">
        <v>210</v>
      </c>
      <c r="D123" s="9" t="s">
        <v>76</v>
      </c>
      <c r="E123" s="9" t="s">
        <v>180</v>
      </c>
      <c r="F123" s="9">
        <v>2648521500</v>
      </c>
      <c r="G123" s="9" t="s">
        <v>118</v>
      </c>
      <c r="H123" s="27"/>
      <c r="I123" s="6">
        <v>5</v>
      </c>
      <c r="J123" s="6">
        <v>5</v>
      </c>
      <c r="K123" s="9">
        <v>3</v>
      </c>
      <c r="L123" s="7">
        <f t="shared" si="28"/>
        <v>12</v>
      </c>
      <c r="M123" s="8" t="str">
        <f>IF(J123=4,RANK(L123,$AA$19:$AA$302,0)+COUNTIF($AA$1:AA122,AA123),"")&amp;IF(J123=5,RANK(L123,$AB$19:$AB$302,0)+COUNTIF($AB$1:AB122,AB123),"")&amp;IF(J123=6,RANK(L123,$AC$19:$AC$302,0)+COUNTIF($AC$1:AC122,AC123),"")&amp;IF(J123=7,RANK(L123,$AD$19:$AD$302,0)+COUNTIF($AD$1:AD122,AD123),"")&amp;IF(J123=8,RANK(L123,$AE$19:$AE$302,0)+COUNTIF($AE$1:AE122,AE123),"")&amp;IF(J123=9,RANK(L123,$AF$19:$AF$302,0)+COUNTIF($AF$1:AF122,AF123),"")&amp;IF(J123=10,RANK(L123,$AG$19:$AG$302,0)+COUNTIF($AG$1:AG122,AG123),"")&amp;IF(J123=11,RANK(L123,$AH$19:$AH$302,0)+COUNTIF($AH$1:AH122,AH123),"")</f>
        <v>105</v>
      </c>
      <c r="N123" s="9" t="s">
        <v>236</v>
      </c>
      <c r="Z123" s="10" t="str">
        <f t="shared" si="17"/>
        <v/>
      </c>
      <c r="AA123" s="10" t="str">
        <f t="shared" si="18"/>
        <v/>
      </c>
      <c r="AB123" s="10">
        <f t="shared" si="19"/>
        <v>12</v>
      </c>
      <c r="AC123" s="10" t="str">
        <f t="shared" si="20"/>
        <v/>
      </c>
      <c r="AD123" s="10" t="str">
        <f t="shared" si="21"/>
        <v/>
      </c>
      <c r="AE123" s="10" t="str">
        <f t="shared" si="22"/>
        <v/>
      </c>
      <c r="AF123" s="10" t="str">
        <f t="shared" si="23"/>
        <v/>
      </c>
      <c r="AG123" s="10" t="str">
        <f t="shared" si="24"/>
        <v/>
      </c>
      <c r="AH123" s="10" t="str">
        <f t="shared" si="25"/>
        <v/>
      </c>
      <c r="AI123" s="13" t="str">
        <f t="shared" si="26"/>
        <v>103</v>
      </c>
      <c r="AJ123" s="11">
        <f t="shared" si="27"/>
        <v>103</v>
      </c>
    </row>
    <row r="124" spans="1:36" x14ac:dyDescent="0.25">
      <c r="A124" s="1">
        <v>106</v>
      </c>
      <c r="B124" s="4">
        <v>48</v>
      </c>
      <c r="C124" s="9" t="s">
        <v>211</v>
      </c>
      <c r="D124" s="9" t="s">
        <v>26</v>
      </c>
      <c r="E124" s="9" t="s">
        <v>34</v>
      </c>
      <c r="F124" s="9">
        <v>3282266776</v>
      </c>
      <c r="G124" s="9" t="s">
        <v>43</v>
      </c>
      <c r="H124" s="27"/>
      <c r="I124" s="6">
        <v>5</v>
      </c>
      <c r="J124" s="6">
        <v>5</v>
      </c>
      <c r="K124" s="9">
        <v>2</v>
      </c>
      <c r="L124" s="7">
        <f t="shared" si="28"/>
        <v>8</v>
      </c>
      <c r="M124" s="8" t="str">
        <f>IF(J124=4,RANK(L124,$AA$19:$AA$302,0)+COUNTIF($AA$1:AA123,AA124),"")&amp;IF(J124=5,RANK(L124,$AB$19:$AB$302,0)+COUNTIF($AB$1:AB123,AB124),"")&amp;IF(J124=6,RANK(L124,$AC$19:$AC$302,0)+COUNTIF($AC$1:AC123,AC124),"")&amp;IF(J124=7,RANK(L124,$AD$19:$AD$302,0)+COUNTIF($AD$1:AD123,AD124),"")&amp;IF(J124=8,RANK(L124,$AE$19:$AE$302,0)+COUNTIF($AE$1:AE123,AE124),"")&amp;IF(J124=9,RANK(L124,$AF$19:$AF$302,0)+COUNTIF($AF$1:AF123,AF124),"")&amp;IF(J124=10,RANK(L124,$AG$19:$AG$302,0)+COUNTIF($AG$1:AG123,AG124),"")&amp;IF(J124=11,RANK(L124,$AH$19:$AH$302,0)+COUNTIF($AH$1:AH123,AH124),"")</f>
        <v>106</v>
      </c>
      <c r="N124" s="9" t="s">
        <v>236</v>
      </c>
      <c r="Z124" s="10" t="str">
        <f t="shared" si="17"/>
        <v/>
      </c>
      <c r="AA124" s="10" t="str">
        <f t="shared" si="18"/>
        <v/>
      </c>
      <c r="AB124" s="10">
        <f t="shared" si="19"/>
        <v>8</v>
      </c>
      <c r="AC124" s="10" t="str">
        <f t="shared" si="20"/>
        <v/>
      </c>
      <c r="AD124" s="10" t="str">
        <f t="shared" si="21"/>
        <v/>
      </c>
      <c r="AE124" s="10" t="str">
        <f t="shared" si="22"/>
        <v/>
      </c>
      <c r="AF124" s="10" t="str">
        <f t="shared" si="23"/>
        <v/>
      </c>
      <c r="AG124" s="10" t="str">
        <f t="shared" si="24"/>
        <v/>
      </c>
      <c r="AH124" s="10" t="str">
        <f t="shared" si="25"/>
        <v/>
      </c>
      <c r="AI124" s="13" t="str">
        <f t="shared" si="26"/>
        <v>106</v>
      </c>
      <c r="AJ124" s="11">
        <f t="shared" si="27"/>
        <v>106</v>
      </c>
    </row>
    <row r="125" spans="1:36" x14ac:dyDescent="0.25">
      <c r="A125" s="1">
        <v>107</v>
      </c>
      <c r="B125" s="4">
        <v>48</v>
      </c>
      <c r="C125" s="9" t="s">
        <v>212</v>
      </c>
      <c r="D125" s="9" t="s">
        <v>98</v>
      </c>
      <c r="E125" s="9" t="s">
        <v>166</v>
      </c>
      <c r="F125" s="9">
        <v>3070153756</v>
      </c>
      <c r="G125" s="9" t="s">
        <v>43</v>
      </c>
      <c r="H125" s="27"/>
      <c r="I125" s="6">
        <v>5</v>
      </c>
      <c r="J125" s="6">
        <v>5</v>
      </c>
      <c r="K125" s="9">
        <v>2</v>
      </c>
      <c r="L125" s="7">
        <f t="shared" si="28"/>
        <v>8</v>
      </c>
      <c r="M125" s="8" t="str">
        <f>IF(J125=4,RANK(L125,$AA$19:$AA$302,0)+COUNTIF($AA$1:AA124,AA125),"")&amp;IF(J125=5,RANK(L125,$AB$19:$AB$302,0)+COUNTIF($AB$1:AB124,AB125),"")&amp;IF(J125=6,RANK(L125,$AC$19:$AC$302,0)+COUNTIF($AC$1:AC124,AC125),"")&amp;IF(J125=7,RANK(L125,$AD$19:$AD$302,0)+COUNTIF($AD$1:AD124,AD125),"")&amp;IF(J125=8,RANK(L125,$AE$19:$AE$302,0)+COUNTIF($AE$1:AE124,AE125),"")&amp;IF(J125=9,RANK(L125,$AF$19:$AF$302,0)+COUNTIF($AF$1:AF124,AF125),"")&amp;IF(J125=10,RANK(L125,$AG$19:$AG$302,0)+COUNTIF($AG$1:AG124,AG125),"")&amp;IF(J125=11,RANK(L125,$AH$19:$AH$302,0)+COUNTIF($AH$1:AH124,AH125),"")</f>
        <v>107</v>
      </c>
      <c r="N125" s="9" t="s">
        <v>236</v>
      </c>
      <c r="Z125" s="10" t="str">
        <f t="shared" si="17"/>
        <v/>
      </c>
      <c r="AA125" s="10" t="str">
        <f t="shared" si="18"/>
        <v/>
      </c>
      <c r="AB125" s="10">
        <f t="shared" si="19"/>
        <v>8</v>
      </c>
      <c r="AC125" s="10" t="str">
        <f t="shared" si="20"/>
        <v/>
      </c>
      <c r="AD125" s="10" t="str">
        <f t="shared" si="21"/>
        <v/>
      </c>
      <c r="AE125" s="10" t="str">
        <f t="shared" si="22"/>
        <v/>
      </c>
      <c r="AF125" s="10" t="str">
        <f t="shared" si="23"/>
        <v/>
      </c>
      <c r="AG125" s="10" t="str">
        <f t="shared" si="24"/>
        <v/>
      </c>
      <c r="AH125" s="10" t="str">
        <f t="shared" si="25"/>
        <v/>
      </c>
      <c r="AI125" s="13" t="str">
        <f t="shared" si="26"/>
        <v>106</v>
      </c>
      <c r="AJ125" s="11">
        <f t="shared" si="27"/>
        <v>106</v>
      </c>
    </row>
    <row r="126" spans="1:36" x14ac:dyDescent="0.25">
      <c r="A126" s="1">
        <v>108</v>
      </c>
      <c r="B126" s="4">
        <v>48</v>
      </c>
      <c r="C126" s="9" t="s">
        <v>213</v>
      </c>
      <c r="D126" s="9" t="s">
        <v>26</v>
      </c>
      <c r="E126" s="9" t="s">
        <v>102</v>
      </c>
      <c r="F126" s="9">
        <v>2041389600</v>
      </c>
      <c r="G126" s="9" t="s">
        <v>43</v>
      </c>
      <c r="H126" s="27"/>
      <c r="I126" s="6">
        <v>5</v>
      </c>
      <c r="J126" s="6">
        <v>5</v>
      </c>
      <c r="K126" s="9">
        <v>2</v>
      </c>
      <c r="L126" s="7">
        <f t="shared" si="28"/>
        <v>8</v>
      </c>
      <c r="M126" s="8" t="str">
        <f>IF(J126=4,RANK(L126,$AA$19:$AA$302,0)+COUNTIF($AA$1:AA125,AA126),"")&amp;IF(J126=5,RANK(L126,$AB$19:$AB$302,0)+COUNTIF($AB$1:AB125,AB126),"")&amp;IF(J126=6,RANK(L126,$AC$19:$AC$302,0)+COUNTIF($AC$1:AC125,AC126),"")&amp;IF(J126=7,RANK(L126,$AD$19:$AD$302,0)+COUNTIF($AD$1:AD125,AD126),"")&amp;IF(J126=8,RANK(L126,$AE$19:$AE$302,0)+COUNTIF($AE$1:AE125,AE126),"")&amp;IF(J126=9,RANK(L126,$AF$19:$AF$302,0)+COUNTIF($AF$1:AF125,AF126),"")&amp;IF(J126=10,RANK(L126,$AG$19:$AG$302,0)+COUNTIF($AG$1:AG125,AG126),"")&amp;IF(J126=11,RANK(L126,$AH$19:$AH$302,0)+COUNTIF($AH$1:AH125,AH126),"")</f>
        <v>108</v>
      </c>
      <c r="N126" s="9" t="s">
        <v>236</v>
      </c>
      <c r="Z126" s="10" t="str">
        <f t="shared" si="17"/>
        <v/>
      </c>
      <c r="AA126" s="10" t="str">
        <f t="shared" si="18"/>
        <v/>
      </c>
      <c r="AB126" s="10">
        <f t="shared" si="19"/>
        <v>8</v>
      </c>
      <c r="AC126" s="10" t="str">
        <f t="shared" si="20"/>
        <v/>
      </c>
      <c r="AD126" s="10" t="str">
        <f t="shared" si="21"/>
        <v/>
      </c>
      <c r="AE126" s="10" t="str">
        <f t="shared" si="22"/>
        <v/>
      </c>
      <c r="AF126" s="10" t="str">
        <f t="shared" si="23"/>
        <v/>
      </c>
      <c r="AG126" s="10" t="str">
        <f t="shared" si="24"/>
        <v/>
      </c>
      <c r="AH126" s="10" t="str">
        <f t="shared" si="25"/>
        <v/>
      </c>
      <c r="AI126" s="13" t="str">
        <f t="shared" si="26"/>
        <v>106</v>
      </c>
      <c r="AJ126" s="11">
        <f t="shared" si="27"/>
        <v>106</v>
      </c>
    </row>
    <row r="127" spans="1:36" x14ac:dyDescent="0.25">
      <c r="A127" s="1">
        <v>109</v>
      </c>
      <c r="B127" s="4">
        <v>48</v>
      </c>
      <c r="C127" s="9" t="s">
        <v>214</v>
      </c>
      <c r="D127" s="9" t="s">
        <v>130</v>
      </c>
      <c r="E127" s="9" t="s">
        <v>215</v>
      </c>
      <c r="F127" s="9">
        <v>1549531601</v>
      </c>
      <c r="G127" s="9" t="s">
        <v>43</v>
      </c>
      <c r="H127" s="27"/>
      <c r="I127" s="6">
        <v>5</v>
      </c>
      <c r="J127" s="6">
        <v>5</v>
      </c>
      <c r="K127" s="9">
        <v>1</v>
      </c>
      <c r="L127" s="7">
        <f t="shared" si="28"/>
        <v>4</v>
      </c>
      <c r="M127" s="8" t="str">
        <f>IF(J127=4,RANK(L127,$AA$19:$AA$302,0)+COUNTIF($AA$1:AA126,AA127),"")&amp;IF(J127=5,RANK(L127,$AB$19:$AB$302,0)+COUNTIF($AB$1:AB126,AB127),"")&amp;IF(J127=6,RANK(L127,$AC$19:$AC$302,0)+COUNTIF($AC$1:AC126,AC127),"")&amp;IF(J127=7,RANK(L127,$AD$19:$AD$302,0)+COUNTIF($AD$1:AD126,AD127),"")&amp;IF(J127=8,RANK(L127,$AE$19:$AE$302,0)+COUNTIF($AE$1:AE126,AE127),"")&amp;IF(J127=9,RANK(L127,$AF$19:$AF$302,0)+COUNTIF($AF$1:AF126,AF127),"")&amp;IF(J127=10,RANK(L127,$AG$19:$AG$302,0)+COUNTIF($AG$1:AG126,AG127),"")&amp;IF(J127=11,RANK(L127,$AH$19:$AH$302,0)+COUNTIF($AH$1:AH126,AH127),"")</f>
        <v>109</v>
      </c>
      <c r="N127" s="9" t="s">
        <v>236</v>
      </c>
      <c r="Z127" s="10" t="str">
        <f t="shared" si="17"/>
        <v/>
      </c>
      <c r="AA127" s="10" t="str">
        <f t="shared" si="18"/>
        <v/>
      </c>
      <c r="AB127" s="10">
        <f t="shared" si="19"/>
        <v>4</v>
      </c>
      <c r="AC127" s="10" t="str">
        <f t="shared" si="20"/>
        <v/>
      </c>
      <c r="AD127" s="10" t="str">
        <f t="shared" si="21"/>
        <v/>
      </c>
      <c r="AE127" s="10" t="str">
        <f t="shared" si="22"/>
        <v/>
      </c>
      <c r="AF127" s="10" t="str">
        <f t="shared" si="23"/>
        <v/>
      </c>
      <c r="AG127" s="10" t="str">
        <f t="shared" si="24"/>
        <v/>
      </c>
      <c r="AH127" s="10" t="str">
        <f t="shared" si="25"/>
        <v/>
      </c>
      <c r="AI127" s="13" t="str">
        <f t="shared" si="26"/>
        <v>109</v>
      </c>
      <c r="AJ127" s="11">
        <f t="shared" si="27"/>
        <v>109</v>
      </c>
    </row>
    <row r="128" spans="1:36" x14ac:dyDescent="0.25">
      <c r="A128" s="1">
        <v>110</v>
      </c>
      <c r="B128" s="4">
        <v>48</v>
      </c>
      <c r="C128" s="9" t="s">
        <v>216</v>
      </c>
      <c r="D128" s="9" t="s">
        <v>36</v>
      </c>
      <c r="E128" s="9" t="s">
        <v>52</v>
      </c>
      <c r="F128" s="9">
        <v>1535555788</v>
      </c>
      <c r="G128" s="9" t="s">
        <v>43</v>
      </c>
      <c r="H128" s="27"/>
      <c r="I128" s="6">
        <v>5</v>
      </c>
      <c r="J128" s="6">
        <v>5</v>
      </c>
      <c r="K128" s="9">
        <v>1</v>
      </c>
      <c r="L128" s="7">
        <f t="shared" si="28"/>
        <v>4</v>
      </c>
      <c r="M128" s="8" t="str">
        <f>IF(J128=4,RANK(L128,$AA$19:$AA$302,0)+COUNTIF($AA$1:AA127,AA128),"")&amp;IF(J128=5,RANK(L128,$AB$19:$AB$302,0)+COUNTIF($AB$1:AB127,AB128),"")&amp;IF(J128=6,RANK(L128,$AC$19:$AC$302,0)+COUNTIF($AC$1:AC127,AC128),"")&amp;IF(J128=7,RANK(L128,$AD$19:$AD$302,0)+COUNTIF($AD$1:AD127,AD128),"")&amp;IF(J128=8,RANK(L128,$AE$19:$AE$302,0)+COUNTIF($AE$1:AE127,AE128),"")&amp;IF(J128=9,RANK(L128,$AF$19:$AF$302,0)+COUNTIF($AF$1:AF127,AF128),"")&amp;IF(J128=10,RANK(L128,$AG$19:$AG$302,0)+COUNTIF($AG$1:AG127,AG128),"")&amp;IF(J128=11,RANK(L128,$AH$19:$AH$302,0)+COUNTIF($AH$1:AH127,AH128),"")</f>
        <v>110</v>
      </c>
      <c r="N128" s="9" t="s">
        <v>236</v>
      </c>
      <c r="Z128" s="10" t="str">
        <f t="shared" si="17"/>
        <v/>
      </c>
      <c r="AA128" s="10" t="str">
        <f t="shared" si="18"/>
        <v/>
      </c>
      <c r="AB128" s="10">
        <f t="shared" si="19"/>
        <v>4</v>
      </c>
      <c r="AC128" s="10" t="str">
        <f t="shared" si="20"/>
        <v/>
      </c>
      <c r="AD128" s="10" t="str">
        <f t="shared" si="21"/>
        <v/>
      </c>
      <c r="AE128" s="10" t="str">
        <f t="shared" si="22"/>
        <v/>
      </c>
      <c r="AF128" s="10" t="str">
        <f t="shared" si="23"/>
        <v/>
      </c>
      <c r="AG128" s="10" t="str">
        <f t="shared" si="24"/>
        <v/>
      </c>
      <c r="AH128" s="10" t="str">
        <f t="shared" si="25"/>
        <v/>
      </c>
      <c r="AI128" s="13" t="str">
        <f t="shared" si="26"/>
        <v>109</v>
      </c>
      <c r="AJ128" s="11">
        <f t="shared" si="27"/>
        <v>109</v>
      </c>
    </row>
    <row r="129" spans="1:36" x14ac:dyDescent="0.25">
      <c r="A129" s="1">
        <v>111</v>
      </c>
      <c r="B129" s="4">
        <v>48</v>
      </c>
      <c r="C129" s="9" t="s">
        <v>217</v>
      </c>
      <c r="D129" s="9" t="s">
        <v>218</v>
      </c>
      <c r="E129" s="9" t="s">
        <v>145</v>
      </c>
      <c r="F129" s="9">
        <v>2325986216</v>
      </c>
      <c r="G129" s="9" t="s">
        <v>43</v>
      </c>
      <c r="H129" s="27"/>
      <c r="I129" s="6">
        <v>5</v>
      </c>
      <c r="J129" s="6">
        <v>5</v>
      </c>
      <c r="K129" s="9">
        <v>1</v>
      </c>
      <c r="L129" s="7">
        <f t="shared" si="28"/>
        <v>4</v>
      </c>
      <c r="M129" s="8" t="str">
        <f>IF(J129=4,RANK(L129,$AA$19:$AA$302,0)+COUNTIF($AA$1:AA128,AA129),"")&amp;IF(J129=5,RANK(L129,$AB$19:$AB$302,0)+COUNTIF($AB$1:AB128,AB129),"")&amp;IF(J129=6,RANK(L129,$AC$19:$AC$302,0)+COUNTIF($AC$1:AC128,AC129),"")&amp;IF(J129=7,RANK(L129,$AD$19:$AD$302,0)+COUNTIF($AD$1:AD128,AD129),"")&amp;IF(J129=8,RANK(L129,$AE$19:$AE$302,0)+COUNTIF($AE$1:AE128,AE129),"")&amp;IF(J129=9,RANK(L129,$AF$19:$AF$302,0)+COUNTIF($AF$1:AF128,AF129),"")&amp;IF(J129=10,RANK(L129,$AG$19:$AG$302,0)+COUNTIF($AG$1:AG128,AG129),"")&amp;IF(J129=11,RANK(L129,$AH$19:$AH$302,0)+COUNTIF($AH$1:AH128,AH129),"")</f>
        <v>111</v>
      </c>
      <c r="N129" s="9" t="s">
        <v>236</v>
      </c>
      <c r="Z129" s="10" t="str">
        <f t="shared" si="17"/>
        <v/>
      </c>
      <c r="AA129" s="10" t="str">
        <f t="shared" si="18"/>
        <v/>
      </c>
      <c r="AB129" s="10">
        <f t="shared" si="19"/>
        <v>4</v>
      </c>
      <c r="AC129" s="10" t="str">
        <f t="shared" si="20"/>
        <v/>
      </c>
      <c r="AD129" s="10" t="str">
        <f t="shared" si="21"/>
        <v/>
      </c>
      <c r="AE129" s="10" t="str">
        <f t="shared" si="22"/>
        <v/>
      </c>
      <c r="AF129" s="10" t="str">
        <f t="shared" si="23"/>
        <v/>
      </c>
      <c r="AG129" s="10" t="str">
        <f t="shared" si="24"/>
        <v/>
      </c>
      <c r="AH129" s="10" t="str">
        <f t="shared" si="25"/>
        <v/>
      </c>
      <c r="AI129" s="13" t="str">
        <f t="shared" si="26"/>
        <v>109</v>
      </c>
      <c r="AJ129" s="11">
        <f t="shared" si="27"/>
        <v>109</v>
      </c>
    </row>
    <row r="130" spans="1:36" x14ac:dyDescent="0.25">
      <c r="A130" s="1">
        <v>112</v>
      </c>
      <c r="B130" s="4">
        <v>48</v>
      </c>
      <c r="C130" s="9" t="s">
        <v>219</v>
      </c>
      <c r="D130" s="9" t="s">
        <v>96</v>
      </c>
      <c r="E130" s="9" t="s">
        <v>37</v>
      </c>
      <c r="F130" s="9">
        <v>1218199588</v>
      </c>
      <c r="G130" s="9" t="s">
        <v>43</v>
      </c>
      <c r="H130" s="27"/>
      <c r="I130" s="6">
        <v>5</v>
      </c>
      <c r="J130" s="6">
        <v>5</v>
      </c>
      <c r="K130" s="9">
        <v>0</v>
      </c>
      <c r="L130" s="7">
        <f t="shared" si="28"/>
        <v>0</v>
      </c>
      <c r="M130" s="8" t="str">
        <f>IF(J130=4,RANK(L130,$AA$19:$AA$302,0)+COUNTIF($AA$1:AA129,AA130),"")&amp;IF(J130=5,RANK(L130,$AB$19:$AB$302,0)+COUNTIF($AB$1:AB129,AB130),"")&amp;IF(J130=6,RANK(L130,$AC$19:$AC$302,0)+COUNTIF($AC$1:AC129,AC130),"")&amp;IF(J130=7,RANK(L130,$AD$19:$AD$302,0)+COUNTIF($AD$1:AD129,AD130),"")&amp;IF(J130=8,RANK(L130,$AE$19:$AE$302,0)+COUNTIF($AE$1:AE129,AE130),"")&amp;IF(J130=9,RANK(L130,$AF$19:$AF$302,0)+COUNTIF($AF$1:AF129,AF130),"")&amp;IF(J130=10,RANK(L130,$AG$19:$AG$302,0)+COUNTIF($AG$1:AG129,AG130),"")&amp;IF(J130=11,RANK(L130,$AH$19:$AH$302,0)+COUNTIF($AH$1:AH129,AH130),"")</f>
        <v>112</v>
      </c>
      <c r="N130" s="9" t="s">
        <v>236</v>
      </c>
      <c r="Z130" s="10" t="str">
        <f t="shared" si="17"/>
        <v/>
      </c>
      <c r="AA130" s="10" t="str">
        <f t="shared" si="18"/>
        <v/>
      </c>
      <c r="AB130" s="10">
        <f t="shared" si="19"/>
        <v>0</v>
      </c>
      <c r="AC130" s="10" t="str">
        <f t="shared" si="20"/>
        <v/>
      </c>
      <c r="AD130" s="10" t="str">
        <f t="shared" si="21"/>
        <v/>
      </c>
      <c r="AE130" s="10" t="str">
        <f t="shared" si="22"/>
        <v/>
      </c>
      <c r="AF130" s="10" t="str">
        <f t="shared" si="23"/>
        <v/>
      </c>
      <c r="AG130" s="10" t="str">
        <f t="shared" si="24"/>
        <v/>
      </c>
      <c r="AH130" s="10" t="str">
        <f t="shared" si="25"/>
        <v/>
      </c>
      <c r="AI130" s="13" t="str">
        <f t="shared" si="26"/>
        <v>112</v>
      </c>
      <c r="AJ130" s="11">
        <f t="shared" si="27"/>
        <v>112</v>
      </c>
    </row>
    <row r="131" spans="1:36" x14ac:dyDescent="0.25">
      <c r="A131" s="1">
        <v>113</v>
      </c>
      <c r="B131" s="4">
        <v>48</v>
      </c>
      <c r="C131" s="9" t="s">
        <v>220</v>
      </c>
      <c r="D131" s="9" t="s">
        <v>26</v>
      </c>
      <c r="E131" s="9" t="s">
        <v>47</v>
      </c>
      <c r="F131" s="9">
        <v>2187794608</v>
      </c>
      <c r="G131" s="9" t="s">
        <v>43</v>
      </c>
      <c r="H131" s="27"/>
      <c r="I131" s="6">
        <v>5</v>
      </c>
      <c r="J131" s="6">
        <v>5</v>
      </c>
      <c r="K131" s="9">
        <v>0</v>
      </c>
      <c r="L131" s="7">
        <f t="shared" si="28"/>
        <v>0</v>
      </c>
      <c r="M131" s="8" t="str">
        <f>IF(J131=4,RANK(L131,$AA$19:$AA$302,0)+COUNTIF($AA$1:AA130,AA131),"")&amp;IF(J131=5,RANK(L131,$AB$19:$AB$302,0)+COUNTIF($AB$1:AB130,AB131),"")&amp;IF(J131=6,RANK(L131,$AC$19:$AC$302,0)+COUNTIF($AC$1:AC130,AC131),"")&amp;IF(J131=7,RANK(L131,$AD$19:$AD$302,0)+COUNTIF($AD$1:AD130,AD131),"")&amp;IF(J131=8,RANK(L131,$AE$19:$AE$302,0)+COUNTIF($AE$1:AE130,AE131),"")&amp;IF(J131=9,RANK(L131,$AF$19:$AF$302,0)+COUNTIF($AF$1:AF130,AF131),"")&amp;IF(J131=10,RANK(L131,$AG$19:$AG$302,0)+COUNTIF($AG$1:AG130,AG131),"")&amp;IF(J131=11,RANK(L131,$AH$19:$AH$302,0)+COUNTIF($AH$1:AH130,AH131),"")</f>
        <v>113</v>
      </c>
      <c r="N131" s="9" t="s">
        <v>236</v>
      </c>
      <c r="Z131" s="10" t="str">
        <f t="shared" si="17"/>
        <v/>
      </c>
      <c r="AA131" s="10" t="str">
        <f t="shared" si="18"/>
        <v/>
      </c>
      <c r="AB131" s="10">
        <f t="shared" si="19"/>
        <v>0</v>
      </c>
      <c r="AC131" s="10" t="str">
        <f t="shared" si="20"/>
        <v/>
      </c>
      <c r="AD131" s="10" t="str">
        <f t="shared" si="21"/>
        <v/>
      </c>
      <c r="AE131" s="10" t="str">
        <f t="shared" si="22"/>
        <v/>
      </c>
      <c r="AF131" s="10" t="str">
        <f t="shared" si="23"/>
        <v/>
      </c>
      <c r="AG131" s="10" t="str">
        <f t="shared" si="24"/>
        <v/>
      </c>
      <c r="AH131" s="10" t="str">
        <f t="shared" si="25"/>
        <v/>
      </c>
      <c r="AI131" s="13" t="str">
        <f t="shared" si="26"/>
        <v>112</v>
      </c>
      <c r="AJ131" s="11">
        <f t="shared" si="27"/>
        <v>112</v>
      </c>
    </row>
    <row r="132" spans="1:36" x14ac:dyDescent="0.25">
      <c r="A132" s="1">
        <v>114</v>
      </c>
      <c r="B132" s="4">
        <v>48</v>
      </c>
      <c r="C132" s="9" t="s">
        <v>221</v>
      </c>
      <c r="D132" s="9" t="s">
        <v>26</v>
      </c>
      <c r="E132" s="9" t="s">
        <v>117</v>
      </c>
      <c r="F132" s="9">
        <v>3074211371</v>
      </c>
      <c r="G132" s="9" t="s">
        <v>43</v>
      </c>
      <c r="H132" s="27"/>
      <c r="I132" s="6">
        <v>5</v>
      </c>
      <c r="J132" s="6">
        <v>5</v>
      </c>
      <c r="K132" s="9">
        <v>0</v>
      </c>
      <c r="L132" s="7">
        <f t="shared" si="28"/>
        <v>0</v>
      </c>
      <c r="M132" s="8" t="str">
        <f>IF(J132=4,RANK(L132,$AA$19:$AA$302,0)+COUNTIF($AA$1:AA131,AA132),"")&amp;IF(J132=5,RANK(L132,$AB$19:$AB$302,0)+COUNTIF($AB$1:AB131,AB132),"")&amp;IF(J132=6,RANK(L132,$AC$19:$AC$302,0)+COUNTIF($AC$1:AC131,AC132),"")&amp;IF(J132=7,RANK(L132,$AD$19:$AD$302,0)+COUNTIF($AD$1:AD131,AD132),"")&amp;IF(J132=8,RANK(L132,$AE$19:$AE$302,0)+COUNTIF($AE$1:AE131,AE132),"")&amp;IF(J132=9,RANK(L132,$AF$19:$AF$302,0)+COUNTIF($AF$1:AF131,AF132),"")&amp;IF(J132=10,RANK(L132,$AG$19:$AG$302,0)+COUNTIF($AG$1:AG131,AG132),"")&amp;IF(J132=11,RANK(L132,$AH$19:$AH$302,0)+COUNTIF($AH$1:AH131,AH132),"")</f>
        <v>114</v>
      </c>
      <c r="N132" s="9" t="s">
        <v>236</v>
      </c>
      <c r="Z132" s="10" t="str">
        <f t="shared" si="17"/>
        <v/>
      </c>
      <c r="AA132" s="10" t="str">
        <f t="shared" si="18"/>
        <v/>
      </c>
      <c r="AB132" s="10">
        <f t="shared" si="19"/>
        <v>0</v>
      </c>
      <c r="AC132" s="10" t="str">
        <f t="shared" si="20"/>
        <v/>
      </c>
      <c r="AD132" s="10" t="str">
        <f t="shared" si="21"/>
        <v/>
      </c>
      <c r="AE132" s="10" t="str">
        <f t="shared" si="22"/>
        <v/>
      </c>
      <c r="AF132" s="10" t="str">
        <f t="shared" si="23"/>
        <v/>
      </c>
      <c r="AG132" s="10" t="str">
        <f t="shared" si="24"/>
        <v/>
      </c>
      <c r="AH132" s="10" t="str">
        <f t="shared" si="25"/>
        <v/>
      </c>
      <c r="AI132" s="13" t="str">
        <f t="shared" si="26"/>
        <v>112</v>
      </c>
      <c r="AJ132" s="11">
        <f t="shared" si="27"/>
        <v>112</v>
      </c>
    </row>
    <row r="133" spans="1:36" x14ac:dyDescent="0.25">
      <c r="A133" s="1">
        <v>115</v>
      </c>
      <c r="B133" s="4">
        <v>48</v>
      </c>
      <c r="C133" s="9" t="s">
        <v>222</v>
      </c>
      <c r="D133" s="9" t="s">
        <v>49</v>
      </c>
      <c r="E133" s="9" t="s">
        <v>47</v>
      </c>
      <c r="F133" s="9">
        <v>2283265123</v>
      </c>
      <c r="G133" s="9" t="s">
        <v>43</v>
      </c>
      <c r="H133" s="27"/>
      <c r="I133" s="6">
        <v>5</v>
      </c>
      <c r="J133" s="6">
        <v>5</v>
      </c>
      <c r="K133" s="9">
        <v>0</v>
      </c>
      <c r="L133" s="7">
        <f t="shared" si="28"/>
        <v>0</v>
      </c>
      <c r="M133" s="8" t="str">
        <f>IF(J133=4,RANK(L133,$AA$19:$AA$302,0)+COUNTIF($AA$1:AA132,AA133),"")&amp;IF(J133=5,RANK(L133,$AB$19:$AB$302,0)+COUNTIF($AB$1:AB132,AB133),"")&amp;IF(J133=6,RANK(L133,$AC$19:$AC$302,0)+COUNTIF($AC$1:AC132,AC133),"")&amp;IF(J133=7,RANK(L133,$AD$19:$AD$302,0)+COUNTIF($AD$1:AD132,AD133),"")&amp;IF(J133=8,RANK(L133,$AE$19:$AE$302,0)+COUNTIF($AE$1:AE132,AE133),"")&amp;IF(J133=9,RANK(L133,$AF$19:$AF$302,0)+COUNTIF($AF$1:AF132,AF133),"")&amp;IF(J133=10,RANK(L133,$AG$19:$AG$302,0)+COUNTIF($AG$1:AG132,AG133),"")&amp;IF(J133=11,RANK(L133,$AH$19:$AH$302,0)+COUNTIF($AH$1:AH132,AH133),"")</f>
        <v>115</v>
      </c>
      <c r="N133" s="9" t="s">
        <v>236</v>
      </c>
      <c r="Z133" s="10" t="str">
        <f t="shared" si="17"/>
        <v/>
      </c>
      <c r="AA133" s="10" t="str">
        <f t="shared" si="18"/>
        <v/>
      </c>
      <c r="AB133" s="10">
        <f t="shared" si="19"/>
        <v>0</v>
      </c>
      <c r="AC133" s="10" t="str">
        <f t="shared" si="20"/>
        <v/>
      </c>
      <c r="AD133" s="10" t="str">
        <f t="shared" si="21"/>
        <v/>
      </c>
      <c r="AE133" s="10" t="str">
        <f t="shared" si="22"/>
        <v/>
      </c>
      <c r="AF133" s="10" t="str">
        <f t="shared" si="23"/>
        <v/>
      </c>
      <c r="AG133" s="10" t="str">
        <f t="shared" si="24"/>
        <v/>
      </c>
      <c r="AH133" s="10" t="str">
        <f t="shared" si="25"/>
        <v/>
      </c>
      <c r="AI133" s="13" t="str">
        <f t="shared" si="26"/>
        <v>112</v>
      </c>
      <c r="AJ133" s="11">
        <f t="shared" si="27"/>
        <v>112</v>
      </c>
    </row>
    <row r="134" spans="1:36" x14ac:dyDescent="0.25">
      <c r="A134" s="1">
        <v>116</v>
      </c>
      <c r="B134" s="4">
        <v>48</v>
      </c>
      <c r="C134" s="9" t="s">
        <v>86</v>
      </c>
      <c r="D134" s="9" t="s">
        <v>49</v>
      </c>
      <c r="E134" s="9" t="s">
        <v>37</v>
      </c>
      <c r="F134" s="9">
        <v>2885123404</v>
      </c>
      <c r="G134" s="9" t="s">
        <v>43</v>
      </c>
      <c r="H134" s="27"/>
      <c r="I134" s="6">
        <v>5</v>
      </c>
      <c r="J134" s="6">
        <v>5</v>
      </c>
      <c r="K134" s="9">
        <v>0</v>
      </c>
      <c r="L134" s="7">
        <f t="shared" si="28"/>
        <v>0</v>
      </c>
      <c r="M134" s="8" t="str">
        <f>IF(J134=4,RANK(L134,$AA$19:$AA$302,0)+COUNTIF($AA$1:AA133,AA134),"")&amp;IF(J134=5,RANK(L134,$AB$19:$AB$302,0)+COUNTIF($AB$1:AB133,AB134),"")&amp;IF(J134=6,RANK(L134,$AC$19:$AC$302,0)+COUNTIF($AC$1:AC133,AC134),"")&amp;IF(J134=7,RANK(L134,$AD$19:$AD$302,0)+COUNTIF($AD$1:AD133,AD134),"")&amp;IF(J134=8,RANK(L134,$AE$19:$AE$302,0)+COUNTIF($AE$1:AE133,AE134),"")&amp;IF(J134=9,RANK(L134,$AF$19:$AF$302,0)+COUNTIF($AF$1:AF133,AF134),"")&amp;IF(J134=10,RANK(L134,$AG$19:$AG$302,0)+COUNTIF($AG$1:AG133,AG134),"")&amp;IF(J134=11,RANK(L134,$AH$19:$AH$302,0)+COUNTIF($AH$1:AH133,AH134),"")</f>
        <v>116</v>
      </c>
      <c r="N134" s="9" t="s">
        <v>236</v>
      </c>
      <c r="Z134" s="10" t="str">
        <f t="shared" si="17"/>
        <v/>
      </c>
      <c r="AA134" s="10" t="str">
        <f t="shared" si="18"/>
        <v/>
      </c>
      <c r="AB134" s="10">
        <f t="shared" si="19"/>
        <v>0</v>
      </c>
      <c r="AC134" s="10" t="str">
        <f t="shared" si="20"/>
        <v/>
      </c>
      <c r="AD134" s="10" t="str">
        <f t="shared" si="21"/>
        <v/>
      </c>
      <c r="AE134" s="10" t="str">
        <f t="shared" si="22"/>
        <v/>
      </c>
      <c r="AF134" s="10" t="str">
        <f t="shared" si="23"/>
        <v/>
      </c>
      <c r="AG134" s="10" t="str">
        <f t="shared" si="24"/>
        <v/>
      </c>
      <c r="AH134" s="10" t="str">
        <f t="shared" si="25"/>
        <v/>
      </c>
      <c r="AI134" s="13" t="str">
        <f t="shared" si="26"/>
        <v>112</v>
      </c>
      <c r="AJ134" s="11">
        <f t="shared" si="27"/>
        <v>112</v>
      </c>
    </row>
    <row r="135" spans="1:36" x14ac:dyDescent="0.25">
      <c r="A135" s="1">
        <v>117</v>
      </c>
      <c r="B135" s="4">
        <v>48</v>
      </c>
      <c r="C135" s="9" t="s">
        <v>223</v>
      </c>
      <c r="D135" s="9" t="s">
        <v>224</v>
      </c>
      <c r="E135" s="9" t="s">
        <v>180</v>
      </c>
      <c r="F135" s="9">
        <v>2749183885</v>
      </c>
      <c r="G135" s="9" t="s">
        <v>43</v>
      </c>
      <c r="H135" s="27"/>
      <c r="I135" s="6">
        <v>5</v>
      </c>
      <c r="J135" s="6">
        <v>5</v>
      </c>
      <c r="K135" s="9">
        <v>0</v>
      </c>
      <c r="L135" s="7">
        <f t="shared" si="28"/>
        <v>0</v>
      </c>
      <c r="M135" s="8" t="str">
        <f>IF(J135=4,RANK(L135,$AA$19:$AA$302,0)+COUNTIF($AA$1:AA134,AA135),"")&amp;IF(J135=5,RANK(L135,$AB$19:$AB$302,0)+COUNTIF($AB$1:AB134,AB135),"")&amp;IF(J135=6,RANK(L135,$AC$19:$AC$302,0)+COUNTIF($AC$1:AC134,AC135),"")&amp;IF(J135=7,RANK(L135,$AD$19:$AD$302,0)+COUNTIF($AD$1:AD134,AD135),"")&amp;IF(J135=8,RANK(L135,$AE$19:$AE$302,0)+COUNTIF($AE$1:AE134,AE135),"")&amp;IF(J135=9,RANK(L135,$AF$19:$AF$302,0)+COUNTIF($AF$1:AF134,AF135),"")&amp;IF(J135=10,RANK(L135,$AG$19:$AG$302,0)+COUNTIF($AG$1:AG134,AG135),"")&amp;IF(J135=11,RANK(L135,$AH$19:$AH$302,0)+COUNTIF($AH$1:AH134,AH135),"")</f>
        <v>117</v>
      </c>
      <c r="N135" s="9" t="s">
        <v>237</v>
      </c>
      <c r="Z135" s="10" t="str">
        <f t="shared" si="17"/>
        <v/>
      </c>
      <c r="AA135" s="10" t="str">
        <f t="shared" si="18"/>
        <v/>
      </c>
      <c r="AB135" s="10">
        <f t="shared" si="19"/>
        <v>0</v>
      </c>
      <c r="AC135" s="10" t="str">
        <f t="shared" si="20"/>
        <v/>
      </c>
      <c r="AD135" s="10" t="str">
        <f t="shared" si="21"/>
        <v/>
      </c>
      <c r="AE135" s="10" t="str">
        <f t="shared" si="22"/>
        <v/>
      </c>
      <c r="AF135" s="10" t="str">
        <f t="shared" si="23"/>
        <v/>
      </c>
      <c r="AG135" s="10" t="str">
        <f t="shared" si="24"/>
        <v/>
      </c>
      <c r="AH135" s="10" t="str">
        <f t="shared" si="25"/>
        <v/>
      </c>
      <c r="AI135" s="13" t="str">
        <f t="shared" si="26"/>
        <v>112</v>
      </c>
      <c r="AJ135" s="11">
        <f t="shared" si="27"/>
        <v>112</v>
      </c>
    </row>
    <row r="136" spans="1:36" x14ac:dyDescent="0.25">
      <c r="A136" s="1">
        <v>118</v>
      </c>
      <c r="B136" s="4">
        <v>48</v>
      </c>
      <c r="C136" s="9" t="s">
        <v>225</v>
      </c>
      <c r="D136" s="9" t="s">
        <v>218</v>
      </c>
      <c r="E136" s="9" t="s">
        <v>226</v>
      </c>
      <c r="F136" s="9">
        <v>1203741241</v>
      </c>
      <c r="G136" s="9" t="s">
        <v>43</v>
      </c>
      <c r="H136" s="27"/>
      <c r="I136" s="6">
        <v>5</v>
      </c>
      <c r="J136" s="6">
        <v>5</v>
      </c>
      <c r="K136" s="9">
        <v>0</v>
      </c>
      <c r="L136" s="7">
        <f t="shared" si="28"/>
        <v>0</v>
      </c>
      <c r="M136" s="8" t="str">
        <f>IF(J136=4,RANK(L136,$AA$19:$AA$302,0)+COUNTIF($AA$1:AA135,AA136),"")&amp;IF(J136=5,RANK(L136,$AB$19:$AB$302,0)+COUNTIF($AB$1:AB135,AB136),"")&amp;IF(J136=6,RANK(L136,$AC$19:$AC$302,0)+COUNTIF($AC$1:AC135,AC136),"")&amp;IF(J136=7,RANK(L136,$AD$19:$AD$302,0)+COUNTIF($AD$1:AD135,AD136),"")&amp;IF(J136=8,RANK(L136,$AE$19:$AE$302,0)+COUNTIF($AE$1:AE135,AE136),"")&amp;IF(J136=9,RANK(L136,$AF$19:$AF$302,0)+COUNTIF($AF$1:AF135,AF136),"")&amp;IF(J136=10,RANK(L136,$AG$19:$AG$302,0)+COUNTIF($AG$1:AG135,AG136),"")&amp;IF(J136=11,RANK(L136,$AH$19:$AH$302,0)+COUNTIF($AH$1:AH135,AH136),"")</f>
        <v>118</v>
      </c>
      <c r="N136" s="9" t="s">
        <v>236</v>
      </c>
      <c r="Z136" s="10" t="str">
        <f t="shared" si="17"/>
        <v/>
      </c>
      <c r="AA136" s="10" t="str">
        <f t="shared" si="18"/>
        <v/>
      </c>
      <c r="AB136" s="10">
        <f t="shared" si="19"/>
        <v>0</v>
      </c>
      <c r="AC136" s="10" t="str">
        <f t="shared" si="20"/>
        <v/>
      </c>
      <c r="AD136" s="10" t="str">
        <f t="shared" si="21"/>
        <v/>
      </c>
      <c r="AE136" s="10" t="str">
        <f t="shared" si="22"/>
        <v/>
      </c>
      <c r="AF136" s="10" t="str">
        <f t="shared" si="23"/>
        <v/>
      </c>
      <c r="AG136" s="10" t="str">
        <f t="shared" si="24"/>
        <v/>
      </c>
      <c r="AH136" s="10" t="str">
        <f t="shared" si="25"/>
        <v/>
      </c>
      <c r="AI136" s="13" t="str">
        <f t="shared" si="26"/>
        <v>112</v>
      </c>
      <c r="AJ136" s="11">
        <f t="shared" si="27"/>
        <v>112</v>
      </c>
    </row>
    <row r="137" spans="1:36" x14ac:dyDescent="0.25">
      <c r="A137" s="1">
        <v>119</v>
      </c>
      <c r="B137" s="4">
        <v>48</v>
      </c>
      <c r="C137" s="9" t="s">
        <v>227</v>
      </c>
      <c r="D137" s="9" t="s">
        <v>88</v>
      </c>
      <c r="E137" s="9" t="s">
        <v>40</v>
      </c>
      <c r="F137" s="9">
        <v>1693572257</v>
      </c>
      <c r="G137" s="9" t="s">
        <v>118</v>
      </c>
      <c r="H137" s="27"/>
      <c r="I137" s="6">
        <v>5</v>
      </c>
      <c r="J137" s="6">
        <v>5</v>
      </c>
      <c r="K137" s="9">
        <v>0</v>
      </c>
      <c r="L137" s="7">
        <f t="shared" si="28"/>
        <v>0</v>
      </c>
      <c r="M137" s="8" t="str">
        <f>IF(J137=4,RANK(L137,$AA$19:$AA$302,0)+COUNTIF($AA$1:AA136,AA137),"")&amp;IF(J137=5,RANK(L137,$AB$19:$AB$302,0)+COUNTIF($AB$1:AB136,AB137),"")&amp;IF(J137=6,RANK(L137,$AC$19:$AC$302,0)+COUNTIF($AC$1:AC136,AC137),"")&amp;IF(J137=7,RANK(L137,$AD$19:$AD$302,0)+COUNTIF($AD$1:AD136,AD137),"")&amp;IF(J137=8,RANK(L137,$AE$19:$AE$302,0)+COUNTIF($AE$1:AE136,AE137),"")&amp;IF(J137=9,RANK(L137,$AF$19:$AF$302,0)+COUNTIF($AF$1:AF136,AF137),"")&amp;IF(J137=10,RANK(L137,$AG$19:$AG$302,0)+COUNTIF($AG$1:AG136,AG137),"")&amp;IF(J137=11,RANK(L137,$AH$19:$AH$302,0)+COUNTIF($AH$1:AH136,AH137),"")</f>
        <v>119</v>
      </c>
      <c r="N137" s="9" t="s">
        <v>236</v>
      </c>
      <c r="Z137" s="10" t="str">
        <f t="shared" si="17"/>
        <v/>
      </c>
      <c r="AA137" s="10" t="str">
        <f t="shared" si="18"/>
        <v/>
      </c>
      <c r="AB137" s="10">
        <f t="shared" si="19"/>
        <v>0</v>
      </c>
      <c r="AC137" s="10" t="str">
        <f t="shared" si="20"/>
        <v/>
      </c>
      <c r="AD137" s="10" t="str">
        <f t="shared" si="21"/>
        <v/>
      </c>
      <c r="AE137" s="10" t="str">
        <f t="shared" si="22"/>
        <v/>
      </c>
      <c r="AF137" s="10" t="str">
        <f t="shared" si="23"/>
        <v/>
      </c>
      <c r="AG137" s="10" t="str">
        <f t="shared" si="24"/>
        <v/>
      </c>
      <c r="AH137" s="10" t="str">
        <f t="shared" si="25"/>
        <v/>
      </c>
      <c r="AI137" s="13" t="str">
        <f t="shared" si="26"/>
        <v>112</v>
      </c>
      <c r="AJ137" s="11">
        <f t="shared" si="27"/>
        <v>112</v>
      </c>
    </row>
    <row r="138" spans="1:36" x14ac:dyDescent="0.25">
      <c r="A138" s="1">
        <v>120</v>
      </c>
      <c r="B138" s="4">
        <v>48</v>
      </c>
      <c r="C138" s="9" t="s">
        <v>228</v>
      </c>
      <c r="D138" s="9" t="s">
        <v>76</v>
      </c>
      <c r="E138" s="9" t="s">
        <v>105</v>
      </c>
      <c r="F138" s="9">
        <v>3812399039</v>
      </c>
      <c r="G138" s="9" t="s">
        <v>43</v>
      </c>
      <c r="H138" s="27"/>
      <c r="I138" s="6">
        <v>5</v>
      </c>
      <c r="J138" s="6">
        <v>5</v>
      </c>
      <c r="K138" s="9">
        <v>0</v>
      </c>
      <c r="L138" s="7">
        <f t="shared" si="28"/>
        <v>0</v>
      </c>
      <c r="M138" s="8" t="str">
        <f>IF(J138=4,RANK(L138,$AA$19:$AA$302,0)+COUNTIF($AA$1:AA137,AA138),"")&amp;IF(J138=5,RANK(L138,$AB$19:$AB$302,0)+COUNTIF($AB$1:AB137,AB138),"")&amp;IF(J138=6,RANK(L138,$AC$19:$AC$302,0)+COUNTIF($AC$1:AC137,AC138),"")&amp;IF(J138=7,RANK(L138,$AD$19:$AD$302,0)+COUNTIF($AD$1:AD137,AD138),"")&amp;IF(J138=8,RANK(L138,$AE$19:$AE$302,0)+COUNTIF($AE$1:AE137,AE138),"")&amp;IF(J138=9,RANK(L138,$AF$19:$AF$302,0)+COUNTIF($AF$1:AF137,AF138),"")&amp;IF(J138=10,RANK(L138,$AG$19:$AG$302,0)+COUNTIF($AG$1:AG137,AG138),"")&amp;IF(J138=11,RANK(L138,$AH$19:$AH$302,0)+COUNTIF($AH$1:AH137,AH138),"")</f>
        <v>120</v>
      </c>
      <c r="N138" s="9" t="s">
        <v>236</v>
      </c>
      <c r="Z138" s="10" t="str">
        <f t="shared" si="17"/>
        <v/>
      </c>
      <c r="AA138" s="10" t="str">
        <f t="shared" si="18"/>
        <v/>
      </c>
      <c r="AB138" s="10">
        <f t="shared" si="19"/>
        <v>0</v>
      </c>
      <c r="AC138" s="10" t="str">
        <f t="shared" si="20"/>
        <v/>
      </c>
      <c r="AD138" s="10" t="str">
        <f t="shared" si="21"/>
        <v/>
      </c>
      <c r="AE138" s="10" t="str">
        <f t="shared" si="22"/>
        <v/>
      </c>
      <c r="AF138" s="10" t="str">
        <f t="shared" si="23"/>
        <v/>
      </c>
      <c r="AG138" s="10" t="str">
        <f t="shared" si="24"/>
        <v/>
      </c>
      <c r="AH138" s="10" t="str">
        <f t="shared" si="25"/>
        <v/>
      </c>
      <c r="AI138" s="13" t="str">
        <f t="shared" si="26"/>
        <v>112</v>
      </c>
      <c r="AJ138" s="11">
        <f t="shared" si="27"/>
        <v>112</v>
      </c>
    </row>
    <row r="139" spans="1:36" x14ac:dyDescent="0.25">
      <c r="A139" s="1">
        <v>121</v>
      </c>
      <c r="B139" s="4">
        <v>48</v>
      </c>
      <c r="C139" s="9" t="s">
        <v>229</v>
      </c>
      <c r="D139" s="9" t="s">
        <v>230</v>
      </c>
      <c r="E139" s="9" t="s">
        <v>81</v>
      </c>
      <c r="F139" s="9">
        <v>1906006186</v>
      </c>
      <c r="G139" s="9" t="s">
        <v>43</v>
      </c>
      <c r="H139" s="27"/>
      <c r="I139" s="6">
        <v>5</v>
      </c>
      <c r="J139" s="6">
        <v>5</v>
      </c>
      <c r="K139" s="9">
        <v>0</v>
      </c>
      <c r="L139" s="7">
        <f t="shared" si="28"/>
        <v>0</v>
      </c>
      <c r="M139" s="8" t="str">
        <f>IF(J139=4,RANK(L139,$AA$19:$AA$302,0)+COUNTIF($AA$1:AA138,AA139),"")&amp;IF(J139=5,RANK(L139,$AB$19:$AB$302,0)+COUNTIF($AB$1:AB138,AB139),"")&amp;IF(J139=6,RANK(L139,$AC$19:$AC$302,0)+COUNTIF($AC$1:AC138,AC139),"")&amp;IF(J139=7,RANK(L139,$AD$19:$AD$302,0)+COUNTIF($AD$1:AD138,AD139),"")&amp;IF(J139=8,RANK(L139,$AE$19:$AE$302,0)+COUNTIF($AE$1:AE138,AE139),"")&amp;IF(J139=9,RANK(L139,$AF$19:$AF$302,0)+COUNTIF($AF$1:AF138,AF139),"")&amp;IF(J139=10,RANK(L139,$AG$19:$AG$302,0)+COUNTIF($AG$1:AG138,AG139),"")&amp;IF(J139=11,RANK(L139,$AH$19:$AH$302,0)+COUNTIF($AH$1:AH138,AH139),"")</f>
        <v>121</v>
      </c>
      <c r="N139" s="9" t="s">
        <v>237</v>
      </c>
      <c r="Z139" s="10" t="str">
        <f t="shared" si="17"/>
        <v/>
      </c>
      <c r="AA139" s="10" t="str">
        <f t="shared" si="18"/>
        <v/>
      </c>
      <c r="AB139" s="10">
        <f t="shared" si="19"/>
        <v>0</v>
      </c>
      <c r="AC139" s="10" t="str">
        <f t="shared" si="20"/>
        <v/>
      </c>
      <c r="AD139" s="10" t="str">
        <f t="shared" si="21"/>
        <v/>
      </c>
      <c r="AE139" s="10" t="str">
        <f t="shared" si="22"/>
        <v/>
      </c>
      <c r="AF139" s="10" t="str">
        <f t="shared" si="23"/>
        <v/>
      </c>
      <c r="AG139" s="10" t="str">
        <f t="shared" si="24"/>
        <v/>
      </c>
      <c r="AH139" s="10" t="str">
        <f t="shared" si="25"/>
        <v/>
      </c>
      <c r="AI139" s="13" t="str">
        <f t="shared" si="26"/>
        <v>112</v>
      </c>
      <c r="AJ139" s="11">
        <f t="shared" si="27"/>
        <v>112</v>
      </c>
    </row>
    <row r="140" spans="1:36" x14ac:dyDescent="0.25">
      <c r="A140" s="1">
        <v>122</v>
      </c>
      <c r="B140" s="4">
        <v>48</v>
      </c>
      <c r="C140" s="9" t="s">
        <v>231</v>
      </c>
      <c r="D140" s="9" t="s">
        <v>232</v>
      </c>
      <c r="E140" s="9" t="s">
        <v>37</v>
      </c>
      <c r="F140" s="9">
        <v>766589951</v>
      </c>
      <c r="G140" s="9" t="s">
        <v>43</v>
      </c>
      <c r="H140" s="27"/>
      <c r="I140" s="6">
        <v>5</v>
      </c>
      <c r="J140" s="6">
        <v>5</v>
      </c>
      <c r="K140" s="9">
        <v>0</v>
      </c>
      <c r="L140" s="7">
        <f t="shared" si="28"/>
        <v>0</v>
      </c>
      <c r="M140" s="8" t="str">
        <f>IF(J140=4,RANK(L140,$AA$19:$AA$302,0)+COUNTIF($AA$1:AA139,AA140),"")&amp;IF(J140=5,RANK(L140,$AB$19:$AB$302,0)+COUNTIF($AB$1:AB139,AB140),"")&amp;IF(J140=6,RANK(L140,$AC$19:$AC$302,0)+COUNTIF($AC$1:AC139,AC140),"")&amp;IF(J140=7,RANK(L140,$AD$19:$AD$302,0)+COUNTIF($AD$1:AD139,AD140),"")&amp;IF(J140=8,RANK(L140,$AE$19:$AE$302,0)+COUNTIF($AE$1:AE139,AE140),"")&amp;IF(J140=9,RANK(L140,$AF$19:$AF$302,0)+COUNTIF($AF$1:AF139,AF140),"")&amp;IF(J140=10,RANK(L140,$AG$19:$AG$302,0)+COUNTIF($AG$1:AG139,AG140),"")&amp;IF(J140=11,RANK(L140,$AH$19:$AH$302,0)+COUNTIF($AH$1:AH139,AH140),"")</f>
        <v>122</v>
      </c>
      <c r="N140" s="9" t="s">
        <v>237</v>
      </c>
      <c r="Z140" s="10" t="str">
        <f t="shared" si="17"/>
        <v/>
      </c>
      <c r="AA140" s="10" t="str">
        <f t="shared" si="18"/>
        <v/>
      </c>
      <c r="AB140" s="10">
        <f t="shared" si="19"/>
        <v>0</v>
      </c>
      <c r="AC140" s="10" t="str">
        <f t="shared" si="20"/>
        <v/>
      </c>
      <c r="AD140" s="10" t="str">
        <f t="shared" si="21"/>
        <v/>
      </c>
      <c r="AE140" s="10" t="str">
        <f t="shared" si="22"/>
        <v/>
      </c>
      <c r="AF140" s="10" t="str">
        <f t="shared" si="23"/>
        <v/>
      </c>
      <c r="AG140" s="10" t="str">
        <f t="shared" si="24"/>
        <v/>
      </c>
      <c r="AH140" s="10" t="str">
        <f t="shared" si="25"/>
        <v/>
      </c>
      <c r="AI140" s="13" t="str">
        <f t="shared" si="26"/>
        <v>112</v>
      </c>
      <c r="AJ140" s="11">
        <f t="shared" si="27"/>
        <v>112</v>
      </c>
    </row>
    <row r="141" spans="1:36" x14ac:dyDescent="0.25">
      <c r="A141" s="1">
        <v>123</v>
      </c>
      <c r="B141" s="4">
        <v>48</v>
      </c>
      <c r="C141" s="9" t="s">
        <v>233</v>
      </c>
      <c r="D141" s="9" t="s">
        <v>101</v>
      </c>
      <c r="E141" s="9" t="s">
        <v>99</v>
      </c>
      <c r="F141" s="9">
        <v>2712617627</v>
      </c>
      <c r="G141" s="9" t="s">
        <v>62</v>
      </c>
      <c r="H141" s="27"/>
      <c r="I141" s="6">
        <v>5</v>
      </c>
      <c r="J141" s="6">
        <v>5</v>
      </c>
      <c r="K141" s="27"/>
      <c r="L141" s="7">
        <f t="shared" si="28"/>
        <v>0</v>
      </c>
      <c r="M141" s="8" t="str">
        <f>IF(J141=4,RANK(L141,$AA$19:$AA$302,0)+COUNTIF($AA$1:AA140,AA141),"")&amp;IF(J141=5,RANK(L141,$AB$19:$AB$302,0)+COUNTIF($AB$1:AB140,AB141),"")&amp;IF(J141=6,RANK(L141,$AC$19:$AC$302,0)+COUNTIF($AC$1:AC140,AC141),"")&amp;IF(J141=7,RANK(L141,$AD$19:$AD$302,0)+COUNTIF($AD$1:AD140,AD141),"")&amp;IF(J141=8,RANK(L141,$AE$19:$AE$302,0)+COUNTIF($AE$1:AE140,AE141),"")&amp;IF(J141=9,RANK(L141,$AF$19:$AF$302,0)+COUNTIF($AF$1:AF140,AF141),"")&amp;IF(J141=10,RANK(L141,$AG$19:$AG$302,0)+COUNTIF($AG$1:AG140,AG141),"")&amp;IF(J141=11,RANK(L141,$AH$19:$AH$302,0)+COUNTIF($AH$1:AH140,AH141),"")</f>
        <v>123</v>
      </c>
      <c r="N141" s="9" t="s">
        <v>237</v>
      </c>
      <c r="Z141" s="10" t="str">
        <f t="shared" si="17"/>
        <v/>
      </c>
      <c r="AA141" s="10" t="str">
        <f t="shared" si="18"/>
        <v/>
      </c>
      <c r="AB141" s="10">
        <f t="shared" si="19"/>
        <v>0</v>
      </c>
      <c r="AC141" s="10" t="str">
        <f t="shared" si="20"/>
        <v/>
      </c>
      <c r="AD141" s="10" t="str">
        <f t="shared" si="21"/>
        <v/>
      </c>
      <c r="AE141" s="10" t="str">
        <f t="shared" si="22"/>
        <v/>
      </c>
      <c r="AF141" s="10" t="str">
        <f t="shared" si="23"/>
        <v/>
      </c>
      <c r="AG141" s="10" t="str">
        <f t="shared" si="24"/>
        <v/>
      </c>
      <c r="AH141" s="10" t="str">
        <f t="shared" si="25"/>
        <v/>
      </c>
      <c r="AI141" s="13" t="str">
        <f t="shared" si="26"/>
        <v>112</v>
      </c>
      <c r="AJ141" s="11">
        <f t="shared" si="27"/>
        <v>112</v>
      </c>
    </row>
  </sheetData>
  <mergeCells count="6">
    <mergeCell ref="A6:B7"/>
    <mergeCell ref="C6:G6"/>
    <mergeCell ref="H6:H7"/>
    <mergeCell ref="I6:J6"/>
    <mergeCell ref="I7:J7"/>
    <mergeCell ref="A16:B16"/>
  </mergeCells>
  <conditionalFormatting sqref="L19:L141">
    <cfRule type="cellIs" dxfId="1" priority="1" operator="greaterThan">
      <formula>100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120"/>
  <sheetViews>
    <sheetView zoomScale="85" zoomScaleNormal="85" workbookViewId="0">
      <selection activeCell="A18" sqref="A18"/>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9.28515625" bestFit="1"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31"/>
      <c r="B6" s="32"/>
      <c r="C6" s="29" t="s">
        <v>14</v>
      </c>
      <c r="D6" s="35"/>
      <c r="E6" s="35"/>
      <c r="F6" s="35"/>
      <c r="G6" s="30"/>
      <c r="H6" s="36" t="s">
        <v>15</v>
      </c>
      <c r="I6" s="38" t="s">
        <v>16</v>
      </c>
      <c r="J6" s="39"/>
    </row>
    <row r="7" spans="1:36" ht="15" customHeight="1" x14ac:dyDescent="0.25">
      <c r="A7" s="33"/>
      <c r="B7" s="34"/>
      <c r="C7" s="14" t="s">
        <v>17</v>
      </c>
      <c r="D7" s="14" t="s">
        <v>18</v>
      </c>
      <c r="E7" s="14" t="s">
        <v>19</v>
      </c>
      <c r="F7" s="14" t="s">
        <v>20</v>
      </c>
      <c r="G7" s="14" t="s">
        <v>21</v>
      </c>
      <c r="H7" s="37"/>
      <c r="I7" s="40" t="s">
        <v>22</v>
      </c>
      <c r="J7" s="41"/>
    </row>
    <row r="8" spans="1:36" x14ac:dyDescent="0.25">
      <c r="A8" s="15">
        <v>4</v>
      </c>
      <c r="B8" s="16" t="s">
        <v>23</v>
      </c>
      <c r="C8" s="17">
        <f>COUNTIF(J19:J827,4)</f>
        <v>0</v>
      </c>
      <c r="D8" s="17">
        <f>COUNTIF($Z$19:$Z$827,5)</f>
        <v>0</v>
      </c>
      <c r="E8" s="17">
        <f>COUNTIF($Z$19:$Z$827,104)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COUNTIF(J19:J828,5)</f>
        <v>0</v>
      </c>
      <c r="D9" s="17">
        <f>COUNTIF($Z$19:$Z$827,6)</f>
        <v>0</v>
      </c>
      <c r="E9" s="17">
        <f>COUNTIF($Z$19:$Z$827,105)</f>
        <v>0</v>
      </c>
      <c r="F9" s="17">
        <f t="shared" ref="F9:F16" si="2">SUM(D9:E9)</f>
        <v>0</v>
      </c>
      <c r="G9" s="15">
        <f t="shared" si="0"/>
        <v>0</v>
      </c>
      <c r="H9" s="20"/>
      <c r="I9" s="18"/>
      <c r="J9" s="19">
        <f t="shared" si="1"/>
        <v>0</v>
      </c>
      <c r="Z9" s="10"/>
      <c r="AA9" s="10"/>
      <c r="AB9" s="10"/>
      <c r="AC9" s="10"/>
      <c r="AD9" s="10"/>
      <c r="AE9" s="10"/>
      <c r="AF9" s="10"/>
      <c r="AG9" s="10"/>
      <c r="AH9" s="11"/>
      <c r="AI9" s="11">
        <f t="shared" ref="AI9:AJ15" si="3">I9+1-1</f>
        <v>0</v>
      </c>
      <c r="AJ9" s="11">
        <f t="shared" si="3"/>
        <v>0</v>
      </c>
    </row>
    <row r="10" spans="1:36" x14ac:dyDescent="0.25">
      <c r="A10" s="15">
        <v>6</v>
      </c>
      <c r="B10" s="16" t="s">
        <v>23</v>
      </c>
      <c r="C10" s="17">
        <f>COUNTIF(J19:J829,6)</f>
        <v>102</v>
      </c>
      <c r="D10" s="17">
        <f>COUNTIF($Z$19:$Z$827,7)</f>
        <v>4</v>
      </c>
      <c r="E10" s="17">
        <f>COUNTIF($Z$19:$Z$827,106)</f>
        <v>16</v>
      </c>
      <c r="F10" s="17">
        <f t="shared" si="2"/>
        <v>20</v>
      </c>
      <c r="G10" s="15">
        <f t="shared" si="0"/>
        <v>82</v>
      </c>
      <c r="H10" s="21">
        <v>25</v>
      </c>
      <c r="I10" s="22"/>
      <c r="J10" s="19">
        <f t="shared" si="1"/>
        <v>46</v>
      </c>
      <c r="Z10" s="10"/>
      <c r="AA10" s="10"/>
      <c r="AB10" s="10"/>
      <c r="AC10" s="10"/>
      <c r="AD10" s="10"/>
      <c r="AE10" s="10"/>
      <c r="AF10" s="10"/>
      <c r="AG10" s="10"/>
      <c r="AH10" s="11"/>
      <c r="AI10" s="11">
        <f t="shared" si="3"/>
        <v>0</v>
      </c>
      <c r="AJ10" s="11">
        <f t="shared" si="3"/>
        <v>46</v>
      </c>
    </row>
    <row r="11" spans="1:36" x14ac:dyDescent="0.25">
      <c r="A11" s="15">
        <v>7</v>
      </c>
      <c r="B11" s="16" t="s">
        <v>23</v>
      </c>
      <c r="C11" s="17">
        <f>COUNTIF(J19:J830,7)</f>
        <v>0</v>
      </c>
      <c r="D11" s="17">
        <f>COUNTIF($Z$19:$Z$827,8)</f>
        <v>0</v>
      </c>
      <c r="E11" s="17">
        <f>COUNTIF($Z$19:$Z$827,107)</f>
        <v>0</v>
      </c>
      <c r="F11" s="17">
        <f t="shared" si="2"/>
        <v>0</v>
      </c>
      <c r="G11" s="15">
        <f t="shared" si="0"/>
        <v>0</v>
      </c>
      <c r="H11" s="21"/>
      <c r="I11" s="22"/>
      <c r="J11" s="19">
        <f t="shared" si="1"/>
        <v>0</v>
      </c>
      <c r="Z11" s="10"/>
      <c r="AA11" s="10"/>
      <c r="AB11" s="10"/>
      <c r="AC11" s="10"/>
      <c r="AD11" s="10"/>
      <c r="AE11" s="10"/>
      <c r="AF11" s="10"/>
      <c r="AG11" s="10"/>
      <c r="AH11" s="11"/>
      <c r="AI11" s="11">
        <f t="shared" si="3"/>
        <v>0</v>
      </c>
      <c r="AJ11" s="11">
        <f t="shared" si="3"/>
        <v>0</v>
      </c>
    </row>
    <row r="12" spans="1:36" x14ac:dyDescent="0.25">
      <c r="A12" s="15">
        <v>8</v>
      </c>
      <c r="B12" s="16" t="s">
        <v>23</v>
      </c>
      <c r="C12" s="17">
        <f>COUNTIF(J19:J831,8)</f>
        <v>0</v>
      </c>
      <c r="D12" s="17">
        <f>COUNTIF($Z$19:$Z$827,9)</f>
        <v>0</v>
      </c>
      <c r="E12" s="17">
        <f>COUNTIF($Z$19:$Z$827,108)</f>
        <v>0</v>
      </c>
      <c r="F12" s="17">
        <f t="shared" si="2"/>
        <v>0</v>
      </c>
      <c r="G12" s="15">
        <f t="shared" si="0"/>
        <v>0</v>
      </c>
      <c r="H12" s="21"/>
      <c r="I12" s="22"/>
      <c r="J12" s="19">
        <f t="shared" si="1"/>
        <v>0</v>
      </c>
      <c r="Z12" s="10"/>
      <c r="AA12" s="10"/>
      <c r="AB12" s="10"/>
      <c r="AC12" s="10"/>
      <c r="AD12" s="10"/>
      <c r="AE12" s="10"/>
      <c r="AF12" s="10"/>
      <c r="AG12" s="10"/>
      <c r="AH12" s="11"/>
      <c r="AI12" s="11">
        <f t="shared" si="3"/>
        <v>0</v>
      </c>
      <c r="AJ12" s="11">
        <f t="shared" si="3"/>
        <v>0</v>
      </c>
    </row>
    <row r="13" spans="1:36" x14ac:dyDescent="0.25">
      <c r="A13" s="15">
        <v>9</v>
      </c>
      <c r="B13" s="16" t="s">
        <v>23</v>
      </c>
      <c r="C13" s="17">
        <f>COUNTIF(J19:J832,9)</f>
        <v>0</v>
      </c>
      <c r="D13" s="17">
        <f>COUNTIF($Z$19:$Z$827,10)</f>
        <v>0</v>
      </c>
      <c r="E13" s="17">
        <f>COUNTIF($Z$19:$Z$827,109)</f>
        <v>0</v>
      </c>
      <c r="F13" s="17">
        <f t="shared" si="2"/>
        <v>0</v>
      </c>
      <c r="G13" s="15">
        <f t="shared" si="0"/>
        <v>0</v>
      </c>
      <c r="H13" s="21"/>
      <c r="I13" s="22"/>
      <c r="J13" s="19">
        <f t="shared" si="1"/>
        <v>0</v>
      </c>
      <c r="Z13" s="10"/>
      <c r="AA13" s="10"/>
      <c r="AB13" s="10"/>
      <c r="AC13" s="10"/>
      <c r="AD13" s="10"/>
      <c r="AE13" s="10"/>
      <c r="AF13" s="10"/>
      <c r="AG13" s="10"/>
      <c r="AH13" s="11"/>
      <c r="AI13" s="11">
        <f t="shared" si="3"/>
        <v>0</v>
      </c>
      <c r="AJ13" s="11">
        <f t="shared" si="3"/>
        <v>0</v>
      </c>
    </row>
    <row r="14" spans="1:36" x14ac:dyDescent="0.25">
      <c r="A14" s="15">
        <v>10</v>
      </c>
      <c r="B14" s="16" t="s">
        <v>23</v>
      </c>
      <c r="C14" s="17">
        <f>COUNTIF(J19:J833,10)</f>
        <v>0</v>
      </c>
      <c r="D14" s="17">
        <f>COUNTIF($Z$19:$Z$827,11)</f>
        <v>0</v>
      </c>
      <c r="E14" s="17">
        <f>COUNTIF($Z$19:$Z$827,110)</f>
        <v>0</v>
      </c>
      <c r="F14" s="17">
        <f t="shared" si="2"/>
        <v>0</v>
      </c>
      <c r="G14" s="15">
        <f t="shared" si="0"/>
        <v>0</v>
      </c>
      <c r="H14" s="21"/>
      <c r="I14" s="22"/>
      <c r="J14" s="19">
        <f t="shared" si="1"/>
        <v>0</v>
      </c>
      <c r="Z14" s="10"/>
      <c r="AA14" s="10"/>
      <c r="AB14" s="10"/>
      <c r="AC14" s="10"/>
      <c r="AD14" s="10"/>
      <c r="AE14" s="10"/>
      <c r="AF14" s="10"/>
      <c r="AG14" s="10"/>
      <c r="AH14" s="11"/>
      <c r="AI14" s="11">
        <f t="shared" si="3"/>
        <v>0</v>
      </c>
      <c r="AJ14" s="11">
        <f t="shared" si="3"/>
        <v>0</v>
      </c>
    </row>
    <row r="15" spans="1:36" x14ac:dyDescent="0.25">
      <c r="A15" s="15">
        <v>11</v>
      </c>
      <c r="B15" s="16" t="s">
        <v>23</v>
      </c>
      <c r="C15" s="17">
        <f>COUNTIF(J19:J834,11)</f>
        <v>0</v>
      </c>
      <c r="D15" s="17">
        <f>COUNTIF($Z$19:$Z$827,12)</f>
        <v>0</v>
      </c>
      <c r="E15" s="17">
        <f>COUNTIF($Z$19:$Z$827,111)</f>
        <v>0</v>
      </c>
      <c r="F15" s="17">
        <f t="shared" si="2"/>
        <v>0</v>
      </c>
      <c r="G15" s="15">
        <f t="shared" si="0"/>
        <v>0</v>
      </c>
      <c r="H15" s="21"/>
      <c r="I15" s="22"/>
      <c r="J15" s="19">
        <f t="shared" si="1"/>
        <v>0</v>
      </c>
      <c r="Z15" s="10"/>
      <c r="AA15" s="10"/>
      <c r="AB15" s="10"/>
      <c r="AC15" s="10"/>
      <c r="AD15" s="10"/>
      <c r="AE15" s="10"/>
      <c r="AF15" s="10"/>
      <c r="AG15" s="10"/>
      <c r="AH15" s="11"/>
      <c r="AI15" s="11">
        <f t="shared" si="3"/>
        <v>0</v>
      </c>
      <c r="AJ15" s="11">
        <f t="shared" si="3"/>
        <v>0</v>
      </c>
    </row>
    <row r="16" spans="1:36" x14ac:dyDescent="0.25">
      <c r="A16" s="29" t="s">
        <v>24</v>
      </c>
      <c r="B16" s="30"/>
      <c r="C16" s="17">
        <f>SUM(C8:C15)</f>
        <v>102</v>
      </c>
      <c r="D16" s="17">
        <f>COUNTIF($N$19:$N$20,"победитель")</f>
        <v>1</v>
      </c>
      <c r="E16" s="17">
        <f>COUNTIF($N$19:$N$20,"призер")</f>
        <v>1</v>
      </c>
      <c r="F16" s="17">
        <f t="shared" si="2"/>
        <v>2</v>
      </c>
      <c r="G16" s="23">
        <f>SUM(G8:G15)</f>
        <v>82</v>
      </c>
      <c r="H16" s="24"/>
      <c r="I16" s="25"/>
      <c r="J16" s="26">
        <f>SUM(J8:J15)</f>
        <v>46</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238</v>
      </c>
      <c r="D19" s="9" t="s">
        <v>186</v>
      </c>
      <c r="E19" s="9" t="s">
        <v>40</v>
      </c>
      <c r="F19" s="9">
        <v>233528749</v>
      </c>
      <c r="G19" s="9" t="s">
        <v>28</v>
      </c>
      <c r="H19" s="5"/>
      <c r="I19" s="6">
        <v>6</v>
      </c>
      <c r="J19" s="6">
        <v>6</v>
      </c>
      <c r="K19" s="9">
        <v>87</v>
      </c>
      <c r="L19" s="7">
        <f t="shared" ref="L19:L20" si="4">K19*100/(IF(J19=$A$8,$H$8,IF(J19=$A$9,$H$9,IF(J19=$A$10,$H$10,IF(J19=$A$11,$H$11,IF(J19=$A$12,$H$12,IF(J19=$A$13,$H$13,IF(J19=$A$14,$H$14,$H$15))))))))</f>
        <v>348</v>
      </c>
      <c r="M19" s="8" t="str">
        <f>IF(J19=4,RANK(L19,$AA$19:$AA$302,0)+COUNTIF($AA$1:AA18,AA19),"")&amp;IF(J19=5,RANK(L19,$AB$19:$AB$302,0)+COUNTIF($AB$1:AB18,AB19),"")&amp;IF(J19=6,RANK(L19,$AC$19:$AC$302,0)+COUNTIF($AC$1:AC18,AC19),"")&amp;IF(J19=7,RANK(L19,$AD$19:$AD$302,0)+COUNTIF($AD$1:AD18,AD19),"")&amp;IF(J19=8,RANK(L19,$AE$19:$AE$302,0)+COUNTIF($AE$1:AE18,AE19),"")&amp;IF(J19=9,RANK(L19,$AF$19:$AF$302,0)+COUNTIF($AF$1:AF18,AF19),"")&amp;IF(J19=10,RANK(L19,$AG$19:$AG$302,0)+COUNTIF($AG$1:AG18,AG19),"")&amp;IF(J19=11,RANK(L19,$AH$19:$AH$302,0)+COUNTIF($AH$1:AH18,AH19),"")</f>
        <v>1</v>
      </c>
      <c r="N19" s="9" t="s">
        <v>234</v>
      </c>
      <c r="Z19" s="10">
        <f>IF(N19="победитель",1+J19,IF(N19="призер",100+J19,""))</f>
        <v>7</v>
      </c>
      <c r="AA19" s="10" t="str">
        <f>IF(J19=4,L19,"")</f>
        <v/>
      </c>
      <c r="AB19" s="10" t="str">
        <f>IF(J19=5,L19,"")</f>
        <v/>
      </c>
      <c r="AC19" s="10">
        <f>IF(J19=6,L19,"")</f>
        <v>348</v>
      </c>
      <c r="AD19" s="10" t="str">
        <f>IF(J19=7,L19,"")</f>
        <v/>
      </c>
      <c r="AE19" s="10" t="str">
        <f>IF(J19=8,L19,"")</f>
        <v/>
      </c>
      <c r="AF19" s="10" t="str">
        <f>IF(J19=9,L19,"")</f>
        <v/>
      </c>
      <c r="AG19" s="10" t="str">
        <f>IF(J19=10,L19,"")</f>
        <v/>
      </c>
      <c r="AH19" s="10" t="str">
        <f>IF(J19=11,L19,"")</f>
        <v/>
      </c>
      <c r="AI19" s="13" t="str">
        <f>IF(J19=4,RANK(L19,$AA$19:$AA$302,0),"")&amp;IF(J19=5,RANK(L19,$AB$19:$AB$302,0),"")&amp;IF(J19=6,RANK(L19,$AC$19:$AC$302,0),"")&amp;IF(J19=7,RANK(L19,$AD$19:$AD$302,0),"")&amp;IF(J19=8,RANK(L19,$AE$19:$AE$302,0),"")&amp;IF(J19=9,RANK(L19,$AF$19:$AF$302,0),"")&amp;IF(J19=10,RANK(L19,$AG$19:$AG$302,0),"")&amp;IF(J19=11,RANK(L19,$AH$19:$AH$302,0),"")</f>
        <v>1</v>
      </c>
      <c r="AJ19" s="11">
        <f>AI19+1-1</f>
        <v>1</v>
      </c>
    </row>
    <row r="20" spans="1:36" x14ac:dyDescent="0.25">
      <c r="A20" s="1">
        <v>2</v>
      </c>
      <c r="B20" s="4">
        <v>48</v>
      </c>
      <c r="C20" s="9" t="s">
        <v>165</v>
      </c>
      <c r="D20" s="9" t="s">
        <v>61</v>
      </c>
      <c r="E20" s="9" t="s">
        <v>239</v>
      </c>
      <c r="F20" s="9">
        <v>2062314811</v>
      </c>
      <c r="G20" s="9" t="s">
        <v>28</v>
      </c>
      <c r="H20" s="27"/>
      <c r="I20" s="6">
        <v>6</v>
      </c>
      <c r="J20" s="6">
        <v>6</v>
      </c>
      <c r="K20" s="9">
        <v>73</v>
      </c>
      <c r="L20" s="7">
        <f t="shared" si="4"/>
        <v>292</v>
      </c>
      <c r="M20" s="8" t="str">
        <f>IF(J20=4,RANK(L20,$AA$19:$AA$302,0)+COUNTIF($AA$1:AA19,AA20),"")&amp;IF(J20=5,RANK(L20,$AB$19:$AB$302,0)+COUNTIF($AB$1:AB19,AB20),"")&amp;IF(J20=6,RANK(L20,$AC$19:$AC$302,0)+COUNTIF($AC$1:AC19,AC20),"")&amp;IF(J20=7,RANK(L20,$AD$19:$AD$302,0)+COUNTIF($AD$1:AD19,AD20),"")&amp;IF(J20=8,RANK(L20,$AE$19:$AE$302,0)+COUNTIF($AE$1:AE19,AE20),"")&amp;IF(J20=9,RANK(L20,$AF$19:$AF$302,0)+COUNTIF($AF$1:AF19,AF20),"")&amp;IF(J20=10,RANK(L20,$AG$19:$AG$302,0)+COUNTIF($AG$1:AG19,AG20),"")&amp;IF(J20=11,RANK(L20,$AH$19:$AH$302,0)+COUNTIF($AH$1:AH19,AH20),"")</f>
        <v>2</v>
      </c>
      <c r="N20" s="9" t="s">
        <v>235</v>
      </c>
      <c r="Z20" s="10">
        <f t="shared" ref="Z20:Z83" si="5">IF(N20="победитель",1+J20,IF(N20="призер",100+J20,""))</f>
        <v>106</v>
      </c>
      <c r="AA20" s="10" t="str">
        <f t="shared" ref="AA20:AA83" si="6">IF(J20=4,L20,"")</f>
        <v/>
      </c>
      <c r="AB20" s="10" t="str">
        <f t="shared" ref="AB20:AB83" si="7">IF(J20=5,L20,"")</f>
        <v/>
      </c>
      <c r="AC20" s="10">
        <f t="shared" ref="AC20:AC83" si="8">IF(J20=6,L20,"")</f>
        <v>292</v>
      </c>
      <c r="AD20" s="10" t="str">
        <f t="shared" ref="AD20:AD83" si="9">IF(J20=7,L20,"")</f>
        <v/>
      </c>
      <c r="AE20" s="10" t="str">
        <f t="shared" ref="AE20:AE83" si="10">IF(J20=8,L20,"")</f>
        <v/>
      </c>
      <c r="AF20" s="10" t="str">
        <f t="shared" ref="AF20:AF83" si="11">IF(J20=9,L20,"")</f>
        <v/>
      </c>
      <c r="AG20" s="10" t="str">
        <f t="shared" ref="AG20:AG83" si="12">IF(J20=10,L20,"")</f>
        <v/>
      </c>
      <c r="AH20" s="10" t="str">
        <f t="shared" ref="AH20:AH83" si="13">IF(J20=11,L20,"")</f>
        <v/>
      </c>
      <c r="AI20" s="13" t="str">
        <f t="shared" ref="AI20:AI83" si="14">IF(J20=4,RANK(L20,$AA$19:$AA$302,0),"")&amp;IF(J20=5,RANK(L20,$AB$19:$AB$302,0),"")&amp;IF(J20=6,RANK(L20,$AC$19:$AC$302,0),"")&amp;IF(J20=7,RANK(L20,$AD$19:$AD$302,0),"")&amp;IF(J20=8,RANK(L20,$AE$19:$AE$302,0),"")&amp;IF(J20=9,RANK(L20,$AF$19:$AF$302,0),"")&amp;IF(J20=10,RANK(L20,$AG$19:$AG$302,0),"")&amp;IF(J20=11,RANK(L20,$AH$19:$AH$302,0),"")</f>
        <v>2</v>
      </c>
      <c r="AJ20" s="11">
        <f t="shared" ref="AJ20:AJ83" si="15">AI20+1-1</f>
        <v>2</v>
      </c>
    </row>
    <row r="21" spans="1:36" x14ac:dyDescent="0.25">
      <c r="A21" s="1">
        <v>3</v>
      </c>
      <c r="B21" s="4">
        <v>48</v>
      </c>
      <c r="C21" s="9" t="s">
        <v>240</v>
      </c>
      <c r="D21" s="9" t="s">
        <v>33</v>
      </c>
      <c r="E21" s="9" t="s">
        <v>40</v>
      </c>
      <c r="F21" s="9">
        <v>1831654472</v>
      </c>
      <c r="G21" s="9" t="s">
        <v>28</v>
      </c>
      <c r="H21" s="27"/>
      <c r="I21" s="6">
        <v>6</v>
      </c>
      <c r="J21" s="6">
        <v>6</v>
      </c>
      <c r="K21" s="9">
        <v>73</v>
      </c>
      <c r="L21" s="7">
        <f t="shared" ref="L21:L84" si="16">K21*100/(IF(J21=$A$8,$H$8,IF(J21=$A$9,$H$9,IF(J21=$A$10,$H$10,IF(J21=$A$11,$H$11,IF(J21=$A$12,$H$12,IF(J21=$A$13,$H$13,IF(J21=$A$14,$H$14,$H$15))))))))</f>
        <v>292</v>
      </c>
      <c r="M21" s="8" t="str">
        <f>IF(J21=4,RANK(L21,$AA$19:$AA$302,0)+COUNTIF($AA$1:AA20,AA21),"")&amp;IF(J21=5,RANK(L21,$AB$19:$AB$302,0)+COUNTIF($AB$1:AB20,AB21),"")&amp;IF(J21=6,RANK(L21,$AC$19:$AC$302,0)+COUNTIF($AC$1:AC20,AC21),"")&amp;IF(J21=7,RANK(L21,$AD$19:$AD$302,0)+COUNTIF($AD$1:AD20,AD21),"")&amp;IF(J21=8,RANK(L21,$AE$19:$AE$302,0)+COUNTIF($AE$1:AE20,AE21),"")&amp;IF(J21=9,RANK(L21,$AF$19:$AF$302,0)+COUNTIF($AF$1:AF20,AF21),"")&amp;IF(J21=10,RANK(L21,$AG$19:$AG$302,0)+COUNTIF($AG$1:AG20,AG21),"")&amp;IF(J21=11,RANK(L21,$AH$19:$AH$302,0)+COUNTIF($AH$1:AH20,AH21),"")</f>
        <v>3</v>
      </c>
      <c r="N21" s="9" t="s">
        <v>235</v>
      </c>
      <c r="Z21" s="10">
        <f t="shared" si="5"/>
        <v>106</v>
      </c>
      <c r="AA21" s="10" t="str">
        <f t="shared" si="6"/>
        <v/>
      </c>
      <c r="AB21" s="10" t="str">
        <f t="shared" si="7"/>
        <v/>
      </c>
      <c r="AC21" s="10">
        <f t="shared" si="8"/>
        <v>292</v>
      </c>
      <c r="AD21" s="10" t="str">
        <f t="shared" si="9"/>
        <v/>
      </c>
      <c r="AE21" s="10" t="str">
        <f t="shared" si="10"/>
        <v/>
      </c>
      <c r="AF21" s="10" t="str">
        <f t="shared" si="11"/>
        <v/>
      </c>
      <c r="AG21" s="10" t="str">
        <f t="shared" si="12"/>
        <v/>
      </c>
      <c r="AH21" s="10" t="str">
        <f t="shared" si="13"/>
        <v/>
      </c>
      <c r="AI21" s="13" t="str">
        <f t="shared" si="14"/>
        <v>2</v>
      </c>
      <c r="AJ21" s="11">
        <f t="shared" si="15"/>
        <v>2</v>
      </c>
    </row>
    <row r="22" spans="1:36" x14ac:dyDescent="0.25">
      <c r="A22" s="1">
        <v>4</v>
      </c>
      <c r="B22" s="4">
        <v>48</v>
      </c>
      <c r="C22" s="9" t="s">
        <v>241</v>
      </c>
      <c r="D22" s="9" t="s">
        <v>242</v>
      </c>
      <c r="E22" s="9" t="s">
        <v>37</v>
      </c>
      <c r="F22" s="9">
        <v>2497842199</v>
      </c>
      <c r="G22" s="9" t="s">
        <v>28</v>
      </c>
      <c r="H22" s="27"/>
      <c r="I22" s="6">
        <v>6</v>
      </c>
      <c r="J22" s="6">
        <v>6</v>
      </c>
      <c r="K22" s="9">
        <v>73</v>
      </c>
      <c r="L22" s="7">
        <f t="shared" si="16"/>
        <v>292</v>
      </c>
      <c r="M22" s="8" t="str">
        <f>IF(J22=4,RANK(L22,$AA$19:$AA$302,0)+COUNTIF($AA$1:AA21,AA22),"")&amp;IF(J22=5,RANK(L22,$AB$19:$AB$302,0)+COUNTIF($AB$1:AB21,AB22),"")&amp;IF(J22=6,RANK(L22,$AC$19:$AC$302,0)+COUNTIF($AC$1:AC21,AC22),"")&amp;IF(J22=7,RANK(L22,$AD$19:$AD$302,0)+COUNTIF($AD$1:AD21,AD22),"")&amp;IF(J22=8,RANK(L22,$AE$19:$AE$302,0)+COUNTIF($AE$1:AE21,AE22),"")&amp;IF(J22=9,RANK(L22,$AF$19:$AF$302,0)+COUNTIF($AF$1:AF21,AF22),"")&amp;IF(J22=10,RANK(L22,$AG$19:$AG$302,0)+COUNTIF($AG$1:AG21,AG22),"")&amp;IF(J22=11,RANK(L22,$AH$19:$AH$302,0)+COUNTIF($AH$1:AH21,AH22),"")</f>
        <v>4</v>
      </c>
      <c r="N22" s="9" t="s">
        <v>235</v>
      </c>
      <c r="Z22" s="10">
        <f t="shared" si="5"/>
        <v>106</v>
      </c>
      <c r="AA22" s="10" t="str">
        <f t="shared" si="6"/>
        <v/>
      </c>
      <c r="AB22" s="10" t="str">
        <f t="shared" si="7"/>
        <v/>
      </c>
      <c r="AC22" s="10">
        <f t="shared" si="8"/>
        <v>292</v>
      </c>
      <c r="AD22" s="10" t="str">
        <f t="shared" si="9"/>
        <v/>
      </c>
      <c r="AE22" s="10" t="str">
        <f t="shared" si="10"/>
        <v/>
      </c>
      <c r="AF22" s="10" t="str">
        <f t="shared" si="11"/>
        <v/>
      </c>
      <c r="AG22" s="10" t="str">
        <f t="shared" si="12"/>
        <v/>
      </c>
      <c r="AH22" s="10" t="str">
        <f t="shared" si="13"/>
        <v/>
      </c>
      <c r="AI22" s="13" t="str">
        <f t="shared" si="14"/>
        <v>2</v>
      </c>
      <c r="AJ22" s="11">
        <f t="shared" si="15"/>
        <v>2</v>
      </c>
    </row>
    <row r="23" spans="1:36" x14ac:dyDescent="0.25">
      <c r="A23" s="1">
        <v>5</v>
      </c>
      <c r="B23" s="4">
        <v>48</v>
      </c>
      <c r="C23" s="9" t="s">
        <v>243</v>
      </c>
      <c r="D23" s="9" t="s">
        <v>58</v>
      </c>
      <c r="E23" s="9" t="s">
        <v>27</v>
      </c>
      <c r="F23" s="9">
        <v>439084254</v>
      </c>
      <c r="G23" s="9" t="s">
        <v>28</v>
      </c>
      <c r="H23" s="27"/>
      <c r="I23" s="6">
        <v>6</v>
      </c>
      <c r="J23" s="6">
        <v>6</v>
      </c>
      <c r="K23" s="9">
        <v>73</v>
      </c>
      <c r="L23" s="7">
        <f t="shared" si="16"/>
        <v>292</v>
      </c>
      <c r="M23" s="8" t="str">
        <f>IF(J23=4,RANK(L23,$AA$19:$AA$302,0)+COUNTIF($AA$1:AA22,AA23),"")&amp;IF(J23=5,RANK(L23,$AB$19:$AB$302,0)+COUNTIF($AB$1:AB22,AB23),"")&amp;IF(J23=6,RANK(L23,$AC$19:$AC$302,0)+COUNTIF($AC$1:AC22,AC23),"")&amp;IF(J23=7,RANK(L23,$AD$19:$AD$302,0)+COUNTIF($AD$1:AD22,AD23),"")&amp;IF(J23=8,RANK(L23,$AE$19:$AE$302,0)+COUNTIF($AE$1:AE22,AE23),"")&amp;IF(J23=9,RANK(L23,$AF$19:$AF$302,0)+COUNTIF($AF$1:AF22,AF23),"")&amp;IF(J23=10,RANK(L23,$AG$19:$AG$302,0)+COUNTIF($AG$1:AG22,AG23),"")&amp;IF(J23=11,RANK(L23,$AH$19:$AH$302,0)+COUNTIF($AH$1:AH22,AH23),"")</f>
        <v>5</v>
      </c>
      <c r="N23" s="9" t="s">
        <v>235</v>
      </c>
      <c r="Z23" s="10">
        <f t="shared" si="5"/>
        <v>106</v>
      </c>
      <c r="AA23" s="10" t="str">
        <f t="shared" si="6"/>
        <v/>
      </c>
      <c r="AB23" s="10" t="str">
        <f t="shared" si="7"/>
        <v/>
      </c>
      <c r="AC23" s="10">
        <f t="shared" si="8"/>
        <v>292</v>
      </c>
      <c r="AD23" s="10" t="str">
        <f t="shared" si="9"/>
        <v/>
      </c>
      <c r="AE23" s="10" t="str">
        <f t="shared" si="10"/>
        <v/>
      </c>
      <c r="AF23" s="10" t="str">
        <f t="shared" si="11"/>
        <v/>
      </c>
      <c r="AG23" s="10" t="str">
        <f t="shared" si="12"/>
        <v/>
      </c>
      <c r="AH23" s="10" t="str">
        <f t="shared" si="13"/>
        <v/>
      </c>
      <c r="AI23" s="13" t="str">
        <f t="shared" si="14"/>
        <v>2</v>
      </c>
      <c r="AJ23" s="11">
        <f t="shared" si="15"/>
        <v>2</v>
      </c>
    </row>
    <row r="24" spans="1:36" x14ac:dyDescent="0.25">
      <c r="A24" s="1">
        <v>6</v>
      </c>
      <c r="B24" s="4">
        <v>48</v>
      </c>
      <c r="C24" s="9" t="s">
        <v>108</v>
      </c>
      <c r="D24" s="9" t="s">
        <v>125</v>
      </c>
      <c r="E24" s="9" t="s">
        <v>166</v>
      </c>
      <c r="F24" s="9">
        <v>2083158581</v>
      </c>
      <c r="G24" s="9" t="s">
        <v>41</v>
      </c>
      <c r="H24" s="27"/>
      <c r="I24" s="6">
        <v>6</v>
      </c>
      <c r="J24" s="6">
        <v>6</v>
      </c>
      <c r="K24" s="9">
        <v>20</v>
      </c>
      <c r="L24" s="7">
        <f t="shared" si="16"/>
        <v>80</v>
      </c>
      <c r="M24" s="8" t="str">
        <f>IF(J24=4,RANK(L24,$AA$19:$AA$302,0)+COUNTIF($AA$1:AA23,AA24),"")&amp;IF(J24=5,RANK(L24,$AB$19:$AB$302,0)+COUNTIF($AB$1:AB23,AB24),"")&amp;IF(J24=6,RANK(L24,$AC$19:$AC$302,0)+COUNTIF($AC$1:AC23,AC24),"")&amp;IF(J24=7,RANK(L24,$AD$19:$AD$302,0)+COUNTIF($AD$1:AD23,AD24),"")&amp;IF(J24=8,RANK(L24,$AE$19:$AE$302,0)+COUNTIF($AE$1:AE23,AE24),"")&amp;IF(J24=9,RANK(L24,$AF$19:$AF$302,0)+COUNTIF($AF$1:AF23,AF24),"")&amp;IF(J24=10,RANK(L24,$AG$19:$AG$302,0)+COUNTIF($AG$1:AG23,AG24),"")&amp;IF(J24=11,RANK(L24,$AH$19:$AH$302,0)+COUNTIF($AH$1:AH23,AH24),"")</f>
        <v>6</v>
      </c>
      <c r="N24" s="9" t="s">
        <v>234</v>
      </c>
      <c r="Z24" s="10">
        <f t="shared" si="5"/>
        <v>7</v>
      </c>
      <c r="AA24" s="10" t="str">
        <f t="shared" si="6"/>
        <v/>
      </c>
      <c r="AB24" s="10" t="str">
        <f t="shared" si="7"/>
        <v/>
      </c>
      <c r="AC24" s="10">
        <f t="shared" si="8"/>
        <v>80</v>
      </c>
      <c r="AD24" s="10" t="str">
        <f t="shared" si="9"/>
        <v/>
      </c>
      <c r="AE24" s="10" t="str">
        <f t="shared" si="10"/>
        <v/>
      </c>
      <c r="AF24" s="10" t="str">
        <f t="shared" si="11"/>
        <v/>
      </c>
      <c r="AG24" s="10" t="str">
        <f t="shared" si="12"/>
        <v/>
      </c>
      <c r="AH24" s="10" t="str">
        <f t="shared" si="13"/>
        <v/>
      </c>
      <c r="AI24" s="13" t="str">
        <f t="shared" si="14"/>
        <v>6</v>
      </c>
      <c r="AJ24" s="11">
        <f t="shared" si="15"/>
        <v>6</v>
      </c>
    </row>
    <row r="25" spans="1:36" x14ac:dyDescent="0.25">
      <c r="A25" s="1">
        <v>7</v>
      </c>
      <c r="B25" s="4">
        <v>48</v>
      </c>
      <c r="C25" s="9" t="s">
        <v>244</v>
      </c>
      <c r="D25" s="9" t="s">
        <v>51</v>
      </c>
      <c r="E25" s="9" t="s">
        <v>47</v>
      </c>
      <c r="F25" s="9">
        <v>3661336369</v>
      </c>
      <c r="G25" s="9" t="s">
        <v>43</v>
      </c>
      <c r="H25" s="27"/>
      <c r="I25" s="6">
        <v>6</v>
      </c>
      <c r="J25" s="6">
        <v>6</v>
      </c>
      <c r="K25" s="9">
        <v>17</v>
      </c>
      <c r="L25" s="7">
        <f t="shared" si="16"/>
        <v>68</v>
      </c>
      <c r="M25" s="8" t="str">
        <f>IF(J25=4,RANK(L25,$AA$19:$AA$302,0)+COUNTIF($AA$1:AA24,AA25),"")&amp;IF(J25=5,RANK(L25,$AB$19:$AB$302,0)+COUNTIF($AB$1:AB24,AB25),"")&amp;IF(J25=6,RANK(L25,$AC$19:$AC$302,0)+COUNTIF($AC$1:AC24,AC25),"")&amp;IF(J25=7,RANK(L25,$AD$19:$AD$302,0)+COUNTIF($AD$1:AD24,AD25),"")&amp;IF(J25=8,RANK(L25,$AE$19:$AE$302,0)+COUNTIF($AE$1:AE24,AE25),"")&amp;IF(J25=9,RANK(L25,$AF$19:$AF$302,0)+COUNTIF($AF$1:AF24,AF25),"")&amp;IF(J25=10,RANK(L25,$AG$19:$AG$302,0)+COUNTIF($AG$1:AG24,AG25),"")&amp;IF(J25=11,RANK(L25,$AH$19:$AH$302,0)+COUNTIF($AH$1:AH24,AH25),"")</f>
        <v>7</v>
      </c>
      <c r="N25" s="9" t="s">
        <v>234</v>
      </c>
      <c r="Z25" s="10">
        <f t="shared" si="5"/>
        <v>7</v>
      </c>
      <c r="AA25" s="10" t="str">
        <f t="shared" si="6"/>
        <v/>
      </c>
      <c r="AB25" s="10" t="str">
        <f t="shared" si="7"/>
        <v/>
      </c>
      <c r="AC25" s="10">
        <f t="shared" si="8"/>
        <v>68</v>
      </c>
      <c r="AD25" s="10" t="str">
        <f t="shared" si="9"/>
        <v/>
      </c>
      <c r="AE25" s="10" t="str">
        <f t="shared" si="10"/>
        <v/>
      </c>
      <c r="AF25" s="10" t="str">
        <f t="shared" si="11"/>
        <v/>
      </c>
      <c r="AG25" s="10" t="str">
        <f t="shared" si="12"/>
        <v/>
      </c>
      <c r="AH25" s="10" t="str">
        <f t="shared" si="13"/>
        <v/>
      </c>
      <c r="AI25" s="13" t="str">
        <f t="shared" si="14"/>
        <v>7</v>
      </c>
      <c r="AJ25" s="11">
        <f t="shared" si="15"/>
        <v>7</v>
      </c>
    </row>
    <row r="26" spans="1:36" x14ac:dyDescent="0.25">
      <c r="A26" s="1">
        <v>8</v>
      </c>
      <c r="B26" s="4">
        <v>48</v>
      </c>
      <c r="C26" s="9" t="s">
        <v>245</v>
      </c>
      <c r="D26" s="9" t="s">
        <v>91</v>
      </c>
      <c r="E26" s="9" t="s">
        <v>52</v>
      </c>
      <c r="F26" s="9">
        <v>3958940605</v>
      </c>
      <c r="G26" s="9" t="s">
        <v>41</v>
      </c>
      <c r="H26" s="27"/>
      <c r="I26" s="6">
        <v>6</v>
      </c>
      <c r="J26" s="6">
        <v>6</v>
      </c>
      <c r="K26" s="9">
        <v>17</v>
      </c>
      <c r="L26" s="7">
        <f t="shared" si="16"/>
        <v>68</v>
      </c>
      <c r="M26" s="8" t="str">
        <f>IF(J26=4,RANK(L26,$AA$19:$AA$302,0)+COUNTIF($AA$1:AA25,AA26),"")&amp;IF(J26=5,RANK(L26,$AB$19:$AB$302,0)+COUNTIF($AB$1:AB25,AB26),"")&amp;IF(J26=6,RANK(L26,$AC$19:$AC$302,0)+COUNTIF($AC$1:AC25,AC26),"")&amp;IF(J26=7,RANK(L26,$AD$19:$AD$302,0)+COUNTIF($AD$1:AD25,AD26),"")&amp;IF(J26=8,RANK(L26,$AE$19:$AE$302,0)+COUNTIF($AE$1:AE25,AE26),"")&amp;IF(J26=9,RANK(L26,$AF$19:$AF$302,0)+COUNTIF($AF$1:AF25,AF26),"")&amp;IF(J26=10,RANK(L26,$AG$19:$AG$302,0)+COUNTIF($AG$1:AG25,AG26),"")&amp;IF(J26=11,RANK(L26,$AH$19:$AH$302,0)+COUNTIF($AH$1:AH25,AH26),"")</f>
        <v>8</v>
      </c>
      <c r="N26" s="9" t="s">
        <v>235</v>
      </c>
      <c r="Z26" s="10">
        <f t="shared" si="5"/>
        <v>106</v>
      </c>
      <c r="AA26" s="10" t="str">
        <f t="shared" si="6"/>
        <v/>
      </c>
      <c r="AB26" s="10" t="str">
        <f t="shared" si="7"/>
        <v/>
      </c>
      <c r="AC26" s="10">
        <f t="shared" si="8"/>
        <v>68</v>
      </c>
      <c r="AD26" s="10" t="str">
        <f t="shared" si="9"/>
        <v/>
      </c>
      <c r="AE26" s="10" t="str">
        <f t="shared" si="10"/>
        <v/>
      </c>
      <c r="AF26" s="10" t="str">
        <f t="shared" si="11"/>
        <v/>
      </c>
      <c r="AG26" s="10" t="str">
        <f t="shared" si="12"/>
        <v/>
      </c>
      <c r="AH26" s="10" t="str">
        <f t="shared" si="13"/>
        <v/>
      </c>
      <c r="AI26" s="13" t="str">
        <f t="shared" si="14"/>
        <v>7</v>
      </c>
      <c r="AJ26" s="11">
        <f t="shared" si="15"/>
        <v>7</v>
      </c>
    </row>
    <row r="27" spans="1:36" x14ac:dyDescent="0.25">
      <c r="A27" s="1">
        <v>9</v>
      </c>
      <c r="B27" s="4">
        <v>48</v>
      </c>
      <c r="C27" s="9" t="s">
        <v>246</v>
      </c>
      <c r="D27" s="9" t="s">
        <v>98</v>
      </c>
      <c r="E27" s="9" t="s">
        <v>47</v>
      </c>
      <c r="F27" s="9">
        <v>1361221086</v>
      </c>
      <c r="G27" s="9" t="s">
        <v>53</v>
      </c>
      <c r="H27" s="27"/>
      <c r="I27" s="6">
        <v>6</v>
      </c>
      <c r="J27" s="6">
        <v>6</v>
      </c>
      <c r="K27" s="9">
        <v>17</v>
      </c>
      <c r="L27" s="7">
        <f t="shared" si="16"/>
        <v>68</v>
      </c>
      <c r="M27" s="8" t="str">
        <f>IF(J27=4,RANK(L27,$AA$19:$AA$302,0)+COUNTIF($AA$1:AA26,AA27),"")&amp;IF(J27=5,RANK(L27,$AB$19:$AB$302,0)+COUNTIF($AB$1:AB26,AB27),"")&amp;IF(J27=6,RANK(L27,$AC$19:$AC$302,0)+COUNTIF($AC$1:AC26,AC27),"")&amp;IF(J27=7,RANK(L27,$AD$19:$AD$302,0)+COUNTIF($AD$1:AD26,AD27),"")&amp;IF(J27=8,RANK(L27,$AE$19:$AE$302,0)+COUNTIF($AE$1:AE26,AE27),"")&amp;IF(J27=9,RANK(L27,$AF$19:$AF$302,0)+COUNTIF($AF$1:AF26,AF27),"")&amp;IF(J27=10,RANK(L27,$AG$19:$AG$302,0)+COUNTIF($AG$1:AG26,AG27),"")&amp;IF(J27=11,RANK(L27,$AH$19:$AH$302,0)+COUNTIF($AH$1:AH26,AH27),"")</f>
        <v>9</v>
      </c>
      <c r="N27" s="9" t="s">
        <v>234</v>
      </c>
      <c r="Z27" s="10">
        <f t="shared" si="5"/>
        <v>7</v>
      </c>
      <c r="AA27" s="10" t="str">
        <f t="shared" si="6"/>
        <v/>
      </c>
      <c r="AB27" s="10" t="str">
        <f t="shared" si="7"/>
        <v/>
      </c>
      <c r="AC27" s="10">
        <f t="shared" si="8"/>
        <v>68</v>
      </c>
      <c r="AD27" s="10" t="str">
        <f t="shared" si="9"/>
        <v/>
      </c>
      <c r="AE27" s="10" t="str">
        <f t="shared" si="10"/>
        <v/>
      </c>
      <c r="AF27" s="10" t="str">
        <f t="shared" si="11"/>
        <v/>
      </c>
      <c r="AG27" s="10" t="str">
        <f t="shared" si="12"/>
        <v/>
      </c>
      <c r="AH27" s="10" t="str">
        <f t="shared" si="13"/>
        <v/>
      </c>
      <c r="AI27" s="13" t="str">
        <f t="shared" si="14"/>
        <v>7</v>
      </c>
      <c r="AJ27" s="11">
        <f t="shared" si="15"/>
        <v>7</v>
      </c>
    </row>
    <row r="28" spans="1:36" x14ac:dyDescent="0.25">
      <c r="A28" s="1">
        <v>10</v>
      </c>
      <c r="B28" s="4">
        <v>48</v>
      </c>
      <c r="C28" s="9" t="s">
        <v>247</v>
      </c>
      <c r="D28" s="9" t="s">
        <v>161</v>
      </c>
      <c r="E28" s="9" t="s">
        <v>126</v>
      </c>
      <c r="F28" s="9">
        <v>2360694380</v>
      </c>
      <c r="G28" s="9" t="s">
        <v>41</v>
      </c>
      <c r="H28" s="27"/>
      <c r="I28" s="6">
        <v>6</v>
      </c>
      <c r="J28" s="6">
        <v>6</v>
      </c>
      <c r="K28" s="9">
        <v>17</v>
      </c>
      <c r="L28" s="7">
        <f t="shared" si="16"/>
        <v>68</v>
      </c>
      <c r="M28" s="8" t="str">
        <f>IF(J28=4,RANK(L28,$AA$19:$AA$302,0)+COUNTIF($AA$1:AA27,AA28),"")&amp;IF(J28=5,RANK(L28,$AB$19:$AB$302,0)+COUNTIF($AB$1:AB27,AB28),"")&amp;IF(J28=6,RANK(L28,$AC$19:$AC$302,0)+COUNTIF($AC$1:AC27,AC28),"")&amp;IF(J28=7,RANK(L28,$AD$19:$AD$302,0)+COUNTIF($AD$1:AD27,AD28),"")&amp;IF(J28=8,RANK(L28,$AE$19:$AE$302,0)+COUNTIF($AE$1:AE27,AE28),"")&amp;IF(J28=9,RANK(L28,$AF$19:$AF$302,0)+COUNTIF($AF$1:AF27,AF28),"")&amp;IF(J28=10,RANK(L28,$AG$19:$AG$302,0)+COUNTIF($AG$1:AG27,AG28),"")&amp;IF(J28=11,RANK(L28,$AH$19:$AH$302,0)+COUNTIF($AH$1:AH27,AH28),"")</f>
        <v>10</v>
      </c>
      <c r="N28" s="9" t="s">
        <v>235</v>
      </c>
      <c r="Z28" s="10">
        <f t="shared" si="5"/>
        <v>106</v>
      </c>
      <c r="AA28" s="10" t="str">
        <f t="shared" si="6"/>
        <v/>
      </c>
      <c r="AB28" s="10" t="str">
        <f t="shared" si="7"/>
        <v/>
      </c>
      <c r="AC28" s="10">
        <f t="shared" si="8"/>
        <v>68</v>
      </c>
      <c r="AD28" s="10" t="str">
        <f t="shared" si="9"/>
        <v/>
      </c>
      <c r="AE28" s="10" t="str">
        <f t="shared" si="10"/>
        <v/>
      </c>
      <c r="AF28" s="10" t="str">
        <f t="shared" si="11"/>
        <v/>
      </c>
      <c r="AG28" s="10" t="str">
        <f t="shared" si="12"/>
        <v/>
      </c>
      <c r="AH28" s="10" t="str">
        <f t="shared" si="13"/>
        <v/>
      </c>
      <c r="AI28" s="13" t="str">
        <f t="shared" si="14"/>
        <v>7</v>
      </c>
      <c r="AJ28" s="11">
        <f t="shared" si="15"/>
        <v>7</v>
      </c>
    </row>
    <row r="29" spans="1:36" x14ac:dyDescent="0.25">
      <c r="A29" s="1">
        <v>11</v>
      </c>
      <c r="B29" s="4">
        <v>48</v>
      </c>
      <c r="C29" s="9" t="s">
        <v>248</v>
      </c>
      <c r="D29" s="9" t="s">
        <v>39</v>
      </c>
      <c r="E29" s="9" t="s">
        <v>40</v>
      </c>
      <c r="F29" s="9">
        <v>3000248897</v>
      </c>
      <c r="G29" s="9" t="s">
        <v>53</v>
      </c>
      <c r="H29" s="27"/>
      <c r="I29" s="6">
        <v>6</v>
      </c>
      <c r="J29" s="6">
        <v>6</v>
      </c>
      <c r="K29" s="9">
        <v>17</v>
      </c>
      <c r="L29" s="7">
        <f t="shared" si="16"/>
        <v>68</v>
      </c>
      <c r="M29" s="8" t="str">
        <f>IF(J29=4,RANK(L29,$AA$19:$AA$302,0)+COUNTIF($AA$1:AA28,AA29),"")&amp;IF(J29=5,RANK(L29,$AB$19:$AB$302,0)+COUNTIF($AB$1:AB28,AB29),"")&amp;IF(J29=6,RANK(L29,$AC$19:$AC$302,0)+COUNTIF($AC$1:AC28,AC29),"")&amp;IF(J29=7,RANK(L29,$AD$19:$AD$302,0)+COUNTIF($AD$1:AD28,AD29),"")&amp;IF(J29=8,RANK(L29,$AE$19:$AE$302,0)+COUNTIF($AE$1:AE28,AE29),"")&amp;IF(J29=9,RANK(L29,$AF$19:$AF$302,0)+COUNTIF($AF$1:AF28,AF29),"")&amp;IF(J29=10,RANK(L29,$AG$19:$AG$302,0)+COUNTIF($AG$1:AG28,AG29),"")&amp;IF(J29=11,RANK(L29,$AH$19:$AH$302,0)+COUNTIF($AH$1:AH28,AH29),"")</f>
        <v>11</v>
      </c>
      <c r="N29" s="9" t="s">
        <v>235</v>
      </c>
      <c r="Z29" s="10">
        <f t="shared" si="5"/>
        <v>106</v>
      </c>
      <c r="AA29" s="10" t="str">
        <f t="shared" si="6"/>
        <v/>
      </c>
      <c r="AB29" s="10" t="str">
        <f t="shared" si="7"/>
        <v/>
      </c>
      <c r="AC29" s="10">
        <f t="shared" si="8"/>
        <v>68</v>
      </c>
      <c r="AD29" s="10" t="str">
        <f t="shared" si="9"/>
        <v/>
      </c>
      <c r="AE29" s="10" t="str">
        <f t="shared" si="10"/>
        <v/>
      </c>
      <c r="AF29" s="10" t="str">
        <f t="shared" si="11"/>
        <v/>
      </c>
      <c r="AG29" s="10" t="str">
        <f t="shared" si="12"/>
        <v/>
      </c>
      <c r="AH29" s="10" t="str">
        <f t="shared" si="13"/>
        <v/>
      </c>
      <c r="AI29" s="13" t="str">
        <f t="shared" si="14"/>
        <v>7</v>
      </c>
      <c r="AJ29" s="11">
        <f t="shared" si="15"/>
        <v>7</v>
      </c>
    </row>
    <row r="30" spans="1:36" x14ac:dyDescent="0.25">
      <c r="A30" s="1">
        <v>12</v>
      </c>
      <c r="B30" s="4">
        <v>48</v>
      </c>
      <c r="C30" s="9" t="s">
        <v>249</v>
      </c>
      <c r="D30" s="9" t="s">
        <v>39</v>
      </c>
      <c r="E30" s="9" t="s">
        <v>128</v>
      </c>
      <c r="F30" s="9">
        <v>2543594742</v>
      </c>
      <c r="G30" s="9" t="s">
        <v>41</v>
      </c>
      <c r="H30" s="27"/>
      <c r="I30" s="6">
        <v>6</v>
      </c>
      <c r="J30" s="6">
        <v>6</v>
      </c>
      <c r="K30" s="9">
        <v>16</v>
      </c>
      <c r="L30" s="7">
        <f t="shared" si="16"/>
        <v>64</v>
      </c>
      <c r="M30" s="8" t="str">
        <f>IF(J30=4,RANK(L30,$AA$19:$AA$302,0)+COUNTIF($AA$1:AA29,AA30),"")&amp;IF(J30=5,RANK(L30,$AB$19:$AB$302,0)+COUNTIF($AB$1:AB29,AB30),"")&amp;IF(J30=6,RANK(L30,$AC$19:$AC$302,0)+COUNTIF($AC$1:AC29,AC30),"")&amp;IF(J30=7,RANK(L30,$AD$19:$AD$302,0)+COUNTIF($AD$1:AD29,AD30),"")&amp;IF(J30=8,RANK(L30,$AE$19:$AE$302,0)+COUNTIF($AE$1:AE29,AE30),"")&amp;IF(J30=9,RANK(L30,$AF$19:$AF$302,0)+COUNTIF($AF$1:AF29,AF30),"")&amp;IF(J30=10,RANK(L30,$AG$19:$AG$302,0)+COUNTIF($AG$1:AG29,AG30),"")&amp;IF(J30=11,RANK(L30,$AH$19:$AH$302,0)+COUNTIF($AH$1:AH29,AH30),"")</f>
        <v>12</v>
      </c>
      <c r="N30" s="9" t="s">
        <v>235</v>
      </c>
      <c r="Z30" s="10">
        <f t="shared" si="5"/>
        <v>106</v>
      </c>
      <c r="AA30" s="10" t="str">
        <f t="shared" si="6"/>
        <v/>
      </c>
      <c r="AB30" s="10" t="str">
        <f t="shared" si="7"/>
        <v/>
      </c>
      <c r="AC30" s="10">
        <f t="shared" si="8"/>
        <v>64</v>
      </c>
      <c r="AD30" s="10" t="str">
        <f t="shared" si="9"/>
        <v/>
      </c>
      <c r="AE30" s="10" t="str">
        <f t="shared" si="10"/>
        <v/>
      </c>
      <c r="AF30" s="10" t="str">
        <f t="shared" si="11"/>
        <v/>
      </c>
      <c r="AG30" s="10" t="str">
        <f t="shared" si="12"/>
        <v/>
      </c>
      <c r="AH30" s="10" t="str">
        <f t="shared" si="13"/>
        <v/>
      </c>
      <c r="AI30" s="13" t="str">
        <f t="shared" si="14"/>
        <v>12</v>
      </c>
      <c r="AJ30" s="11">
        <f t="shared" si="15"/>
        <v>12</v>
      </c>
    </row>
    <row r="31" spans="1:36" x14ac:dyDescent="0.25">
      <c r="A31" s="1">
        <v>13</v>
      </c>
      <c r="B31" s="4">
        <v>48</v>
      </c>
      <c r="C31" s="9" t="s">
        <v>250</v>
      </c>
      <c r="D31" s="9" t="s">
        <v>251</v>
      </c>
      <c r="E31" s="9" t="s">
        <v>47</v>
      </c>
      <c r="F31" s="9">
        <v>2377186355</v>
      </c>
      <c r="G31" s="9" t="s">
        <v>41</v>
      </c>
      <c r="H31" s="27"/>
      <c r="I31" s="6">
        <v>6</v>
      </c>
      <c r="J31" s="6">
        <v>6</v>
      </c>
      <c r="K31" s="9">
        <v>16</v>
      </c>
      <c r="L31" s="7">
        <f t="shared" si="16"/>
        <v>64</v>
      </c>
      <c r="M31" s="8" t="str">
        <f>IF(J31=4,RANK(L31,$AA$19:$AA$302,0)+COUNTIF($AA$1:AA30,AA31),"")&amp;IF(J31=5,RANK(L31,$AB$19:$AB$302,0)+COUNTIF($AB$1:AB30,AB31),"")&amp;IF(J31=6,RANK(L31,$AC$19:$AC$302,0)+COUNTIF($AC$1:AC30,AC31),"")&amp;IF(J31=7,RANK(L31,$AD$19:$AD$302,0)+COUNTIF($AD$1:AD30,AD31),"")&amp;IF(J31=8,RANK(L31,$AE$19:$AE$302,0)+COUNTIF($AE$1:AE30,AE31),"")&amp;IF(J31=9,RANK(L31,$AF$19:$AF$302,0)+COUNTIF($AF$1:AF30,AF31),"")&amp;IF(J31=10,RANK(L31,$AG$19:$AG$302,0)+COUNTIF($AG$1:AG30,AG31),"")&amp;IF(J31=11,RANK(L31,$AH$19:$AH$302,0)+COUNTIF($AH$1:AH30,AH31),"")</f>
        <v>13</v>
      </c>
      <c r="N31" s="9" t="s">
        <v>235</v>
      </c>
      <c r="Z31" s="10">
        <f t="shared" si="5"/>
        <v>106</v>
      </c>
      <c r="AA31" s="10" t="str">
        <f t="shared" si="6"/>
        <v/>
      </c>
      <c r="AB31" s="10" t="str">
        <f t="shared" si="7"/>
        <v/>
      </c>
      <c r="AC31" s="10">
        <f t="shared" si="8"/>
        <v>64</v>
      </c>
      <c r="AD31" s="10" t="str">
        <f t="shared" si="9"/>
        <v/>
      </c>
      <c r="AE31" s="10" t="str">
        <f t="shared" si="10"/>
        <v/>
      </c>
      <c r="AF31" s="10" t="str">
        <f t="shared" si="11"/>
        <v/>
      </c>
      <c r="AG31" s="10" t="str">
        <f t="shared" si="12"/>
        <v/>
      </c>
      <c r="AH31" s="10" t="str">
        <f t="shared" si="13"/>
        <v/>
      </c>
      <c r="AI31" s="13" t="str">
        <f t="shared" si="14"/>
        <v>12</v>
      </c>
      <c r="AJ31" s="11">
        <f t="shared" si="15"/>
        <v>12</v>
      </c>
    </row>
    <row r="32" spans="1:36" x14ac:dyDescent="0.25">
      <c r="A32" s="1">
        <v>14</v>
      </c>
      <c r="B32" s="4">
        <v>48</v>
      </c>
      <c r="C32" s="9" t="s">
        <v>92</v>
      </c>
      <c r="D32" s="9" t="s">
        <v>101</v>
      </c>
      <c r="E32" s="9" t="s">
        <v>102</v>
      </c>
      <c r="F32" s="9">
        <v>3130345728</v>
      </c>
      <c r="G32" s="9" t="s">
        <v>43</v>
      </c>
      <c r="H32" s="27"/>
      <c r="I32" s="6">
        <v>6</v>
      </c>
      <c r="J32" s="6">
        <v>6</v>
      </c>
      <c r="K32" s="9">
        <v>15</v>
      </c>
      <c r="L32" s="7">
        <f t="shared" si="16"/>
        <v>60</v>
      </c>
      <c r="M32" s="8" t="str">
        <f>IF(J32=4,RANK(L32,$AA$19:$AA$302,0)+COUNTIF($AA$1:AA31,AA32),"")&amp;IF(J32=5,RANK(L32,$AB$19:$AB$302,0)+COUNTIF($AB$1:AB31,AB32),"")&amp;IF(J32=6,RANK(L32,$AC$19:$AC$302,0)+COUNTIF($AC$1:AC31,AC32),"")&amp;IF(J32=7,RANK(L32,$AD$19:$AD$302,0)+COUNTIF($AD$1:AD31,AD32),"")&amp;IF(J32=8,RANK(L32,$AE$19:$AE$302,0)+COUNTIF($AE$1:AE31,AE32),"")&amp;IF(J32=9,RANK(L32,$AF$19:$AF$302,0)+COUNTIF($AF$1:AF31,AF32),"")&amp;IF(J32=10,RANK(L32,$AG$19:$AG$302,0)+COUNTIF($AG$1:AG31,AG32),"")&amp;IF(J32=11,RANK(L32,$AH$19:$AH$302,0)+COUNTIF($AH$1:AH31,AH32),"")</f>
        <v>14</v>
      </c>
      <c r="N32" s="9" t="s">
        <v>235</v>
      </c>
      <c r="Z32" s="10">
        <f t="shared" si="5"/>
        <v>106</v>
      </c>
      <c r="AA32" s="10" t="str">
        <f t="shared" si="6"/>
        <v/>
      </c>
      <c r="AB32" s="10" t="str">
        <f t="shared" si="7"/>
        <v/>
      </c>
      <c r="AC32" s="10">
        <f t="shared" si="8"/>
        <v>60</v>
      </c>
      <c r="AD32" s="10" t="str">
        <f t="shared" si="9"/>
        <v/>
      </c>
      <c r="AE32" s="10" t="str">
        <f t="shared" si="10"/>
        <v/>
      </c>
      <c r="AF32" s="10" t="str">
        <f t="shared" si="11"/>
        <v/>
      </c>
      <c r="AG32" s="10" t="str">
        <f t="shared" si="12"/>
        <v/>
      </c>
      <c r="AH32" s="10" t="str">
        <f t="shared" si="13"/>
        <v/>
      </c>
      <c r="AI32" s="13" t="str">
        <f t="shared" si="14"/>
        <v>14</v>
      </c>
      <c r="AJ32" s="11">
        <f t="shared" si="15"/>
        <v>14</v>
      </c>
    </row>
    <row r="33" spans="1:36" x14ac:dyDescent="0.25">
      <c r="A33" s="1">
        <v>15</v>
      </c>
      <c r="B33" s="4">
        <v>48</v>
      </c>
      <c r="C33" s="9" t="s">
        <v>252</v>
      </c>
      <c r="D33" s="9" t="s">
        <v>153</v>
      </c>
      <c r="E33" s="9" t="s">
        <v>47</v>
      </c>
      <c r="F33" s="9">
        <v>2215030808</v>
      </c>
      <c r="G33" s="9" t="s">
        <v>41</v>
      </c>
      <c r="H33" s="27"/>
      <c r="I33" s="6">
        <v>6</v>
      </c>
      <c r="J33" s="6">
        <v>6</v>
      </c>
      <c r="K33" s="9">
        <v>15</v>
      </c>
      <c r="L33" s="7">
        <f t="shared" si="16"/>
        <v>60</v>
      </c>
      <c r="M33" s="8" t="str">
        <f>IF(J33=4,RANK(L33,$AA$19:$AA$302,0)+COUNTIF($AA$1:AA32,AA33),"")&amp;IF(J33=5,RANK(L33,$AB$19:$AB$302,0)+COUNTIF($AB$1:AB32,AB33),"")&amp;IF(J33=6,RANK(L33,$AC$19:$AC$302,0)+COUNTIF($AC$1:AC32,AC33),"")&amp;IF(J33=7,RANK(L33,$AD$19:$AD$302,0)+COUNTIF($AD$1:AD32,AD33),"")&amp;IF(J33=8,RANK(L33,$AE$19:$AE$302,0)+COUNTIF($AE$1:AE32,AE33),"")&amp;IF(J33=9,RANK(L33,$AF$19:$AF$302,0)+COUNTIF($AF$1:AF32,AF33),"")&amp;IF(J33=10,RANK(L33,$AG$19:$AG$302,0)+COUNTIF($AG$1:AG32,AG33),"")&amp;IF(J33=11,RANK(L33,$AH$19:$AH$302,0)+COUNTIF($AH$1:AH32,AH33),"")</f>
        <v>15</v>
      </c>
      <c r="N33" s="9" t="s">
        <v>236</v>
      </c>
      <c r="Z33" s="10" t="str">
        <f t="shared" si="5"/>
        <v/>
      </c>
      <c r="AA33" s="10" t="str">
        <f t="shared" si="6"/>
        <v/>
      </c>
      <c r="AB33" s="10" t="str">
        <f t="shared" si="7"/>
        <v/>
      </c>
      <c r="AC33" s="10">
        <f t="shared" si="8"/>
        <v>60</v>
      </c>
      <c r="AD33" s="10" t="str">
        <f t="shared" si="9"/>
        <v/>
      </c>
      <c r="AE33" s="10" t="str">
        <f t="shared" si="10"/>
        <v/>
      </c>
      <c r="AF33" s="10" t="str">
        <f t="shared" si="11"/>
        <v/>
      </c>
      <c r="AG33" s="10" t="str">
        <f t="shared" si="12"/>
        <v/>
      </c>
      <c r="AH33" s="10" t="str">
        <f t="shared" si="13"/>
        <v/>
      </c>
      <c r="AI33" s="13" t="str">
        <f t="shared" si="14"/>
        <v>14</v>
      </c>
      <c r="AJ33" s="11">
        <f t="shared" si="15"/>
        <v>14</v>
      </c>
    </row>
    <row r="34" spans="1:36" x14ac:dyDescent="0.25">
      <c r="A34" s="1">
        <v>16</v>
      </c>
      <c r="B34" s="4">
        <v>48</v>
      </c>
      <c r="C34" s="9" t="s">
        <v>253</v>
      </c>
      <c r="D34" s="9" t="s">
        <v>254</v>
      </c>
      <c r="E34" s="9" t="s">
        <v>40</v>
      </c>
      <c r="F34" s="9">
        <v>3280611273</v>
      </c>
      <c r="G34" s="9" t="s">
        <v>53</v>
      </c>
      <c r="H34" s="27"/>
      <c r="I34" s="6">
        <v>6</v>
      </c>
      <c r="J34" s="6">
        <v>6</v>
      </c>
      <c r="K34" s="9">
        <v>14</v>
      </c>
      <c r="L34" s="7">
        <f t="shared" si="16"/>
        <v>56</v>
      </c>
      <c r="M34" s="8" t="str">
        <f>IF(J34=4,RANK(L34,$AA$19:$AA$302,0)+COUNTIF($AA$1:AA33,AA34),"")&amp;IF(J34=5,RANK(L34,$AB$19:$AB$302,0)+COUNTIF($AB$1:AB33,AB34),"")&amp;IF(J34=6,RANK(L34,$AC$19:$AC$302,0)+COUNTIF($AC$1:AC33,AC34),"")&amp;IF(J34=7,RANK(L34,$AD$19:$AD$302,0)+COUNTIF($AD$1:AD33,AD34),"")&amp;IF(J34=8,RANK(L34,$AE$19:$AE$302,0)+COUNTIF($AE$1:AE33,AE34),"")&amp;IF(J34=9,RANK(L34,$AF$19:$AF$302,0)+COUNTIF($AF$1:AF33,AF34),"")&amp;IF(J34=10,RANK(L34,$AG$19:$AG$302,0)+COUNTIF($AG$1:AG33,AG34),"")&amp;IF(J34=11,RANK(L34,$AH$19:$AH$302,0)+COUNTIF($AH$1:AH33,AH34),"")</f>
        <v>16</v>
      </c>
      <c r="N34" s="9" t="s">
        <v>235</v>
      </c>
      <c r="Z34" s="10">
        <f t="shared" si="5"/>
        <v>106</v>
      </c>
      <c r="AA34" s="10" t="str">
        <f t="shared" si="6"/>
        <v/>
      </c>
      <c r="AB34" s="10" t="str">
        <f t="shared" si="7"/>
        <v/>
      </c>
      <c r="AC34" s="10">
        <f t="shared" si="8"/>
        <v>56</v>
      </c>
      <c r="AD34" s="10" t="str">
        <f t="shared" si="9"/>
        <v/>
      </c>
      <c r="AE34" s="10" t="str">
        <f t="shared" si="10"/>
        <v/>
      </c>
      <c r="AF34" s="10" t="str">
        <f t="shared" si="11"/>
        <v/>
      </c>
      <c r="AG34" s="10" t="str">
        <f t="shared" si="12"/>
        <v/>
      </c>
      <c r="AH34" s="10" t="str">
        <f t="shared" si="13"/>
        <v/>
      </c>
      <c r="AI34" s="13" t="str">
        <f t="shared" si="14"/>
        <v>16</v>
      </c>
      <c r="AJ34" s="11">
        <f t="shared" si="15"/>
        <v>16</v>
      </c>
    </row>
    <row r="35" spans="1:36" x14ac:dyDescent="0.25">
      <c r="A35" s="1">
        <v>17</v>
      </c>
      <c r="B35" s="4">
        <v>48</v>
      </c>
      <c r="C35" s="9" t="s">
        <v>255</v>
      </c>
      <c r="D35" s="9" t="s">
        <v>96</v>
      </c>
      <c r="E35" s="9" t="s">
        <v>256</v>
      </c>
      <c r="F35" s="9">
        <v>3599271557</v>
      </c>
      <c r="G35" s="9" t="s">
        <v>53</v>
      </c>
      <c r="H35" s="27"/>
      <c r="I35" s="6">
        <v>6</v>
      </c>
      <c r="J35" s="6">
        <v>6</v>
      </c>
      <c r="K35" s="9">
        <v>13</v>
      </c>
      <c r="L35" s="7">
        <f t="shared" si="16"/>
        <v>52</v>
      </c>
      <c r="M35" s="8" t="str">
        <f>IF(J35=4,RANK(L35,$AA$19:$AA$302,0)+COUNTIF($AA$1:AA34,AA35),"")&amp;IF(J35=5,RANK(L35,$AB$19:$AB$302,0)+COUNTIF($AB$1:AB34,AB35),"")&amp;IF(J35=6,RANK(L35,$AC$19:$AC$302,0)+COUNTIF($AC$1:AC34,AC35),"")&amp;IF(J35=7,RANK(L35,$AD$19:$AD$302,0)+COUNTIF($AD$1:AD34,AD35),"")&amp;IF(J35=8,RANK(L35,$AE$19:$AE$302,0)+COUNTIF($AE$1:AE34,AE35),"")&amp;IF(J35=9,RANK(L35,$AF$19:$AF$302,0)+COUNTIF($AF$1:AF34,AF35),"")&amp;IF(J35=10,RANK(L35,$AG$19:$AG$302,0)+COUNTIF($AG$1:AG34,AG35),"")&amp;IF(J35=11,RANK(L35,$AH$19:$AH$302,0)+COUNTIF($AH$1:AH34,AH35),"")</f>
        <v>17</v>
      </c>
      <c r="N35" s="9" t="s">
        <v>235</v>
      </c>
      <c r="Z35" s="10">
        <f t="shared" si="5"/>
        <v>106</v>
      </c>
      <c r="AA35" s="10" t="str">
        <f t="shared" si="6"/>
        <v/>
      </c>
      <c r="AB35" s="10" t="str">
        <f t="shared" si="7"/>
        <v/>
      </c>
      <c r="AC35" s="10">
        <f t="shared" si="8"/>
        <v>52</v>
      </c>
      <c r="AD35" s="10" t="str">
        <f t="shared" si="9"/>
        <v/>
      </c>
      <c r="AE35" s="10" t="str">
        <f t="shared" si="10"/>
        <v/>
      </c>
      <c r="AF35" s="10" t="str">
        <f t="shared" si="11"/>
        <v/>
      </c>
      <c r="AG35" s="10" t="str">
        <f t="shared" si="12"/>
        <v/>
      </c>
      <c r="AH35" s="10" t="str">
        <f t="shared" si="13"/>
        <v/>
      </c>
      <c r="AI35" s="13" t="str">
        <f t="shared" si="14"/>
        <v>17</v>
      </c>
      <c r="AJ35" s="11">
        <f t="shared" si="15"/>
        <v>17</v>
      </c>
    </row>
    <row r="36" spans="1:36" x14ac:dyDescent="0.25">
      <c r="A36" s="1">
        <v>18</v>
      </c>
      <c r="B36" s="4">
        <v>48</v>
      </c>
      <c r="C36" s="9" t="s">
        <v>257</v>
      </c>
      <c r="D36" s="9" t="s">
        <v>46</v>
      </c>
      <c r="E36" s="9" t="s">
        <v>65</v>
      </c>
      <c r="F36" s="9">
        <v>1460087286</v>
      </c>
      <c r="G36" s="9" t="s">
        <v>41</v>
      </c>
      <c r="H36" s="27"/>
      <c r="I36" s="6">
        <v>6</v>
      </c>
      <c r="J36" s="6">
        <v>6</v>
      </c>
      <c r="K36" s="9">
        <v>13</v>
      </c>
      <c r="L36" s="7">
        <f t="shared" si="16"/>
        <v>52</v>
      </c>
      <c r="M36" s="8" t="str">
        <f>IF(J36=4,RANK(L36,$AA$19:$AA$302,0)+COUNTIF($AA$1:AA35,AA36),"")&amp;IF(J36=5,RANK(L36,$AB$19:$AB$302,0)+COUNTIF($AB$1:AB35,AB36),"")&amp;IF(J36=6,RANK(L36,$AC$19:$AC$302,0)+COUNTIF($AC$1:AC35,AC36),"")&amp;IF(J36=7,RANK(L36,$AD$19:$AD$302,0)+COUNTIF($AD$1:AD35,AD36),"")&amp;IF(J36=8,RANK(L36,$AE$19:$AE$302,0)+COUNTIF($AE$1:AE35,AE36),"")&amp;IF(J36=9,RANK(L36,$AF$19:$AF$302,0)+COUNTIF($AF$1:AF35,AF36),"")&amp;IF(J36=10,RANK(L36,$AG$19:$AG$302,0)+COUNTIF($AG$1:AG35,AG36),"")&amp;IF(J36=11,RANK(L36,$AH$19:$AH$302,0)+COUNTIF($AH$1:AH35,AH36),"")</f>
        <v>18</v>
      </c>
      <c r="N36" s="9" t="s">
        <v>236</v>
      </c>
      <c r="Z36" s="10" t="str">
        <f t="shared" si="5"/>
        <v/>
      </c>
      <c r="AA36" s="10" t="str">
        <f t="shared" si="6"/>
        <v/>
      </c>
      <c r="AB36" s="10" t="str">
        <f t="shared" si="7"/>
        <v/>
      </c>
      <c r="AC36" s="10">
        <f t="shared" si="8"/>
        <v>52</v>
      </c>
      <c r="AD36" s="10" t="str">
        <f t="shared" si="9"/>
        <v/>
      </c>
      <c r="AE36" s="10" t="str">
        <f t="shared" si="10"/>
        <v/>
      </c>
      <c r="AF36" s="10" t="str">
        <f t="shared" si="11"/>
        <v/>
      </c>
      <c r="AG36" s="10" t="str">
        <f t="shared" si="12"/>
        <v/>
      </c>
      <c r="AH36" s="10" t="str">
        <f t="shared" si="13"/>
        <v/>
      </c>
      <c r="AI36" s="13" t="str">
        <f t="shared" si="14"/>
        <v>17</v>
      </c>
      <c r="AJ36" s="11">
        <f t="shared" si="15"/>
        <v>17</v>
      </c>
    </row>
    <row r="37" spans="1:36" x14ac:dyDescent="0.25">
      <c r="A37" s="1">
        <v>19</v>
      </c>
      <c r="B37" s="4">
        <v>48</v>
      </c>
      <c r="C37" s="9" t="s">
        <v>258</v>
      </c>
      <c r="D37" s="9" t="s">
        <v>51</v>
      </c>
      <c r="E37" s="9" t="s">
        <v>163</v>
      </c>
      <c r="F37" s="9">
        <v>2828275983</v>
      </c>
      <c r="G37" s="9" t="s">
        <v>43</v>
      </c>
      <c r="H37" s="27"/>
      <c r="I37" s="6">
        <v>6</v>
      </c>
      <c r="J37" s="6">
        <v>6</v>
      </c>
      <c r="K37" s="9">
        <v>13</v>
      </c>
      <c r="L37" s="7">
        <f t="shared" si="16"/>
        <v>52</v>
      </c>
      <c r="M37" s="8" t="str">
        <f>IF(J37=4,RANK(L37,$AA$19:$AA$302,0)+COUNTIF($AA$1:AA36,AA37),"")&amp;IF(J37=5,RANK(L37,$AB$19:$AB$302,0)+COUNTIF($AB$1:AB36,AB37),"")&amp;IF(J37=6,RANK(L37,$AC$19:$AC$302,0)+COUNTIF($AC$1:AC36,AC37),"")&amp;IF(J37=7,RANK(L37,$AD$19:$AD$302,0)+COUNTIF($AD$1:AD36,AD37),"")&amp;IF(J37=8,RANK(L37,$AE$19:$AE$302,0)+COUNTIF($AE$1:AE36,AE37),"")&amp;IF(J37=9,RANK(L37,$AF$19:$AF$302,0)+COUNTIF($AF$1:AF36,AF37),"")&amp;IF(J37=10,RANK(L37,$AG$19:$AG$302,0)+COUNTIF($AG$1:AG36,AG37),"")&amp;IF(J37=11,RANK(L37,$AH$19:$AH$302,0)+COUNTIF($AH$1:AH36,AH37),"")</f>
        <v>19</v>
      </c>
      <c r="N37" s="9" t="s">
        <v>235</v>
      </c>
      <c r="Z37" s="10">
        <f t="shared" si="5"/>
        <v>106</v>
      </c>
      <c r="AA37" s="10" t="str">
        <f t="shared" si="6"/>
        <v/>
      </c>
      <c r="AB37" s="10" t="str">
        <f t="shared" si="7"/>
        <v/>
      </c>
      <c r="AC37" s="10">
        <f t="shared" si="8"/>
        <v>52</v>
      </c>
      <c r="AD37" s="10" t="str">
        <f t="shared" si="9"/>
        <v/>
      </c>
      <c r="AE37" s="10" t="str">
        <f t="shared" si="10"/>
        <v/>
      </c>
      <c r="AF37" s="10" t="str">
        <f t="shared" si="11"/>
        <v/>
      </c>
      <c r="AG37" s="10" t="str">
        <f t="shared" si="12"/>
        <v/>
      </c>
      <c r="AH37" s="10" t="str">
        <f t="shared" si="13"/>
        <v/>
      </c>
      <c r="AI37" s="13" t="str">
        <f t="shared" si="14"/>
        <v>17</v>
      </c>
      <c r="AJ37" s="11">
        <f t="shared" si="15"/>
        <v>17</v>
      </c>
    </row>
    <row r="38" spans="1:36" x14ac:dyDescent="0.25">
      <c r="A38" s="1">
        <v>20</v>
      </c>
      <c r="B38" s="4">
        <v>48</v>
      </c>
      <c r="C38" s="9" t="s">
        <v>259</v>
      </c>
      <c r="D38" s="9" t="s">
        <v>93</v>
      </c>
      <c r="E38" s="9" t="s">
        <v>198</v>
      </c>
      <c r="F38" s="9">
        <v>253214380</v>
      </c>
      <c r="G38" s="9" t="s">
        <v>62</v>
      </c>
      <c r="H38" s="27"/>
      <c r="I38" s="6">
        <v>6</v>
      </c>
      <c r="J38" s="6">
        <v>6</v>
      </c>
      <c r="K38" s="9">
        <v>13</v>
      </c>
      <c r="L38" s="7">
        <f t="shared" si="16"/>
        <v>52</v>
      </c>
      <c r="M38" s="8" t="str">
        <f>IF(J38=4,RANK(L38,$AA$19:$AA$302,0)+COUNTIF($AA$1:AA37,AA38),"")&amp;IF(J38=5,RANK(L38,$AB$19:$AB$302,0)+COUNTIF($AB$1:AB37,AB38),"")&amp;IF(J38=6,RANK(L38,$AC$19:$AC$302,0)+COUNTIF($AC$1:AC37,AC38),"")&amp;IF(J38=7,RANK(L38,$AD$19:$AD$302,0)+COUNTIF($AD$1:AD37,AD38),"")&amp;IF(J38=8,RANK(L38,$AE$19:$AE$302,0)+COUNTIF($AE$1:AE37,AE38),"")&amp;IF(J38=9,RANK(L38,$AF$19:$AF$302,0)+COUNTIF($AF$1:AF37,AF38),"")&amp;IF(J38=10,RANK(L38,$AG$19:$AG$302,0)+COUNTIF($AG$1:AG37,AG38),"")&amp;IF(J38=11,RANK(L38,$AH$19:$AH$302,0)+COUNTIF($AH$1:AH37,AH38),"")</f>
        <v>20</v>
      </c>
      <c r="N38" s="9" t="s">
        <v>236</v>
      </c>
      <c r="Z38" s="10" t="str">
        <f t="shared" si="5"/>
        <v/>
      </c>
      <c r="AA38" s="10" t="str">
        <f t="shared" si="6"/>
        <v/>
      </c>
      <c r="AB38" s="10" t="str">
        <f t="shared" si="7"/>
        <v/>
      </c>
      <c r="AC38" s="10">
        <f t="shared" si="8"/>
        <v>52</v>
      </c>
      <c r="AD38" s="10" t="str">
        <f t="shared" si="9"/>
        <v/>
      </c>
      <c r="AE38" s="10" t="str">
        <f t="shared" si="10"/>
        <v/>
      </c>
      <c r="AF38" s="10" t="str">
        <f t="shared" si="11"/>
        <v/>
      </c>
      <c r="AG38" s="10" t="str">
        <f t="shared" si="12"/>
        <v/>
      </c>
      <c r="AH38" s="10" t="str">
        <f t="shared" si="13"/>
        <v/>
      </c>
      <c r="AI38" s="13" t="str">
        <f t="shared" si="14"/>
        <v>17</v>
      </c>
      <c r="AJ38" s="11">
        <f t="shared" si="15"/>
        <v>17</v>
      </c>
    </row>
    <row r="39" spans="1:36" x14ac:dyDescent="0.25">
      <c r="A39" s="1">
        <v>21</v>
      </c>
      <c r="B39" s="4">
        <v>48</v>
      </c>
      <c r="C39" s="9" t="s">
        <v>260</v>
      </c>
      <c r="D39" s="9" t="s">
        <v>206</v>
      </c>
      <c r="E39" s="9" t="s">
        <v>40</v>
      </c>
      <c r="F39" s="9">
        <v>161725034</v>
      </c>
      <c r="G39" s="9" t="s">
        <v>53</v>
      </c>
      <c r="H39" s="27"/>
      <c r="I39" s="6">
        <v>6</v>
      </c>
      <c r="J39" s="6">
        <v>6</v>
      </c>
      <c r="K39" s="9">
        <v>13</v>
      </c>
      <c r="L39" s="7">
        <f t="shared" si="16"/>
        <v>52</v>
      </c>
      <c r="M39" s="8" t="str">
        <f>IF(J39=4,RANK(L39,$AA$19:$AA$302,0)+COUNTIF($AA$1:AA38,AA39),"")&amp;IF(J39=5,RANK(L39,$AB$19:$AB$302,0)+COUNTIF($AB$1:AB38,AB39),"")&amp;IF(J39=6,RANK(L39,$AC$19:$AC$302,0)+COUNTIF($AC$1:AC38,AC39),"")&amp;IF(J39=7,RANK(L39,$AD$19:$AD$302,0)+COUNTIF($AD$1:AD38,AD39),"")&amp;IF(J39=8,RANK(L39,$AE$19:$AE$302,0)+COUNTIF($AE$1:AE38,AE39),"")&amp;IF(J39=9,RANK(L39,$AF$19:$AF$302,0)+COUNTIF($AF$1:AF38,AF39),"")&amp;IF(J39=10,RANK(L39,$AG$19:$AG$302,0)+COUNTIF($AG$1:AG38,AG39),"")&amp;IF(J39=11,RANK(L39,$AH$19:$AH$302,0)+COUNTIF($AH$1:AH38,AH39),"")</f>
        <v>21</v>
      </c>
      <c r="N39" s="9" t="s">
        <v>235</v>
      </c>
      <c r="Z39" s="10">
        <f t="shared" si="5"/>
        <v>106</v>
      </c>
      <c r="AA39" s="10" t="str">
        <f t="shared" si="6"/>
        <v/>
      </c>
      <c r="AB39" s="10" t="str">
        <f t="shared" si="7"/>
        <v/>
      </c>
      <c r="AC39" s="10">
        <f t="shared" si="8"/>
        <v>52</v>
      </c>
      <c r="AD39" s="10" t="str">
        <f t="shared" si="9"/>
        <v/>
      </c>
      <c r="AE39" s="10" t="str">
        <f t="shared" si="10"/>
        <v/>
      </c>
      <c r="AF39" s="10" t="str">
        <f t="shared" si="11"/>
        <v/>
      </c>
      <c r="AG39" s="10" t="str">
        <f t="shared" si="12"/>
        <v/>
      </c>
      <c r="AH39" s="10" t="str">
        <f t="shared" si="13"/>
        <v/>
      </c>
      <c r="AI39" s="13" t="str">
        <f t="shared" si="14"/>
        <v>17</v>
      </c>
      <c r="AJ39" s="11">
        <f t="shared" si="15"/>
        <v>17</v>
      </c>
    </row>
    <row r="40" spans="1:36" x14ac:dyDescent="0.25">
      <c r="A40" s="1">
        <v>22</v>
      </c>
      <c r="B40" s="4">
        <v>48</v>
      </c>
      <c r="C40" s="9" t="s">
        <v>261</v>
      </c>
      <c r="D40" s="9" t="s">
        <v>262</v>
      </c>
      <c r="E40" s="9" t="s">
        <v>81</v>
      </c>
      <c r="F40" s="9">
        <v>2231573063</v>
      </c>
      <c r="G40" s="9" t="s">
        <v>41</v>
      </c>
      <c r="H40" s="27"/>
      <c r="I40" s="6">
        <v>6</v>
      </c>
      <c r="J40" s="6">
        <v>6</v>
      </c>
      <c r="K40" s="9">
        <v>13</v>
      </c>
      <c r="L40" s="7">
        <f t="shared" si="16"/>
        <v>52</v>
      </c>
      <c r="M40" s="8" t="str">
        <f>IF(J40=4,RANK(L40,$AA$19:$AA$302,0)+COUNTIF($AA$1:AA39,AA40),"")&amp;IF(J40=5,RANK(L40,$AB$19:$AB$302,0)+COUNTIF($AB$1:AB39,AB40),"")&amp;IF(J40=6,RANK(L40,$AC$19:$AC$302,0)+COUNTIF($AC$1:AC39,AC40),"")&amp;IF(J40=7,RANK(L40,$AD$19:$AD$302,0)+COUNTIF($AD$1:AD39,AD40),"")&amp;IF(J40=8,RANK(L40,$AE$19:$AE$302,0)+COUNTIF($AE$1:AE39,AE40),"")&amp;IF(J40=9,RANK(L40,$AF$19:$AF$302,0)+COUNTIF($AF$1:AF39,AF40),"")&amp;IF(J40=10,RANK(L40,$AG$19:$AG$302,0)+COUNTIF($AG$1:AG39,AG40),"")&amp;IF(J40=11,RANK(L40,$AH$19:$AH$302,0)+COUNTIF($AH$1:AH39,AH40),"")</f>
        <v>22</v>
      </c>
      <c r="N40" s="9" t="s">
        <v>236</v>
      </c>
      <c r="Z40" s="10" t="str">
        <f t="shared" si="5"/>
        <v/>
      </c>
      <c r="AA40" s="10" t="str">
        <f t="shared" si="6"/>
        <v/>
      </c>
      <c r="AB40" s="10" t="str">
        <f t="shared" si="7"/>
        <v/>
      </c>
      <c r="AC40" s="10">
        <f t="shared" si="8"/>
        <v>52</v>
      </c>
      <c r="AD40" s="10" t="str">
        <f t="shared" si="9"/>
        <v/>
      </c>
      <c r="AE40" s="10" t="str">
        <f t="shared" si="10"/>
        <v/>
      </c>
      <c r="AF40" s="10" t="str">
        <f t="shared" si="11"/>
        <v/>
      </c>
      <c r="AG40" s="10" t="str">
        <f t="shared" si="12"/>
        <v/>
      </c>
      <c r="AH40" s="10" t="str">
        <f t="shared" si="13"/>
        <v/>
      </c>
      <c r="AI40" s="13" t="str">
        <f t="shared" si="14"/>
        <v>17</v>
      </c>
      <c r="AJ40" s="11">
        <f t="shared" si="15"/>
        <v>17</v>
      </c>
    </row>
    <row r="41" spans="1:36" x14ac:dyDescent="0.25">
      <c r="A41" s="1">
        <v>23</v>
      </c>
      <c r="B41" s="4">
        <v>48</v>
      </c>
      <c r="C41" s="9" t="s">
        <v>132</v>
      </c>
      <c r="D41" s="9" t="s">
        <v>158</v>
      </c>
      <c r="E41" s="9" t="s">
        <v>37</v>
      </c>
      <c r="F41" s="9">
        <v>3303531472</v>
      </c>
      <c r="G41" s="9" t="s">
        <v>53</v>
      </c>
      <c r="H41" s="27"/>
      <c r="I41" s="6">
        <v>6</v>
      </c>
      <c r="J41" s="6">
        <v>6</v>
      </c>
      <c r="K41" s="9">
        <v>13</v>
      </c>
      <c r="L41" s="7">
        <f t="shared" si="16"/>
        <v>52</v>
      </c>
      <c r="M41" s="8" t="str">
        <f>IF(J41=4,RANK(L41,$AA$19:$AA$302,0)+COUNTIF($AA$1:AA40,AA41),"")&amp;IF(J41=5,RANK(L41,$AB$19:$AB$302,0)+COUNTIF($AB$1:AB40,AB41),"")&amp;IF(J41=6,RANK(L41,$AC$19:$AC$302,0)+COUNTIF($AC$1:AC40,AC41),"")&amp;IF(J41=7,RANK(L41,$AD$19:$AD$302,0)+COUNTIF($AD$1:AD40,AD41),"")&amp;IF(J41=8,RANK(L41,$AE$19:$AE$302,0)+COUNTIF($AE$1:AE40,AE41),"")&amp;IF(J41=9,RANK(L41,$AF$19:$AF$302,0)+COUNTIF($AF$1:AF40,AF41),"")&amp;IF(J41=10,RANK(L41,$AG$19:$AG$302,0)+COUNTIF($AG$1:AG40,AG41),"")&amp;IF(J41=11,RANK(L41,$AH$19:$AH$302,0)+COUNTIF($AH$1:AH40,AH41),"")</f>
        <v>23</v>
      </c>
      <c r="N41" s="9" t="s">
        <v>235</v>
      </c>
      <c r="Z41" s="10">
        <f t="shared" si="5"/>
        <v>106</v>
      </c>
      <c r="AA41" s="10" t="str">
        <f t="shared" si="6"/>
        <v/>
      </c>
      <c r="AB41" s="10" t="str">
        <f t="shared" si="7"/>
        <v/>
      </c>
      <c r="AC41" s="10">
        <f t="shared" si="8"/>
        <v>52</v>
      </c>
      <c r="AD41" s="10" t="str">
        <f t="shared" si="9"/>
        <v/>
      </c>
      <c r="AE41" s="10" t="str">
        <f t="shared" si="10"/>
        <v/>
      </c>
      <c r="AF41" s="10" t="str">
        <f t="shared" si="11"/>
        <v/>
      </c>
      <c r="AG41" s="10" t="str">
        <f t="shared" si="12"/>
        <v/>
      </c>
      <c r="AH41" s="10" t="str">
        <f t="shared" si="13"/>
        <v/>
      </c>
      <c r="AI41" s="13" t="str">
        <f t="shared" si="14"/>
        <v>17</v>
      </c>
      <c r="AJ41" s="11">
        <f t="shared" si="15"/>
        <v>17</v>
      </c>
    </row>
    <row r="42" spans="1:36" x14ac:dyDescent="0.25">
      <c r="A42" s="1">
        <v>24</v>
      </c>
      <c r="B42" s="4">
        <v>48</v>
      </c>
      <c r="C42" s="9" t="s">
        <v>263</v>
      </c>
      <c r="D42" s="9" t="s">
        <v>101</v>
      </c>
      <c r="E42" s="9" t="s">
        <v>27</v>
      </c>
      <c r="F42" s="9">
        <v>1764126489</v>
      </c>
      <c r="G42" s="9" t="s">
        <v>53</v>
      </c>
      <c r="H42" s="27"/>
      <c r="I42" s="6">
        <v>6</v>
      </c>
      <c r="J42" s="6">
        <v>6</v>
      </c>
      <c r="K42" s="9">
        <v>13</v>
      </c>
      <c r="L42" s="7">
        <f t="shared" si="16"/>
        <v>52</v>
      </c>
      <c r="M42" s="8" t="str">
        <f>IF(J42=4,RANK(L42,$AA$19:$AA$302,0)+COUNTIF($AA$1:AA41,AA42),"")&amp;IF(J42=5,RANK(L42,$AB$19:$AB$302,0)+COUNTIF($AB$1:AB41,AB42),"")&amp;IF(J42=6,RANK(L42,$AC$19:$AC$302,0)+COUNTIF($AC$1:AC41,AC42),"")&amp;IF(J42=7,RANK(L42,$AD$19:$AD$302,0)+COUNTIF($AD$1:AD41,AD42),"")&amp;IF(J42=8,RANK(L42,$AE$19:$AE$302,0)+COUNTIF($AE$1:AE41,AE42),"")&amp;IF(J42=9,RANK(L42,$AF$19:$AF$302,0)+COUNTIF($AF$1:AF41,AF42),"")&amp;IF(J42=10,RANK(L42,$AG$19:$AG$302,0)+COUNTIF($AG$1:AG41,AG42),"")&amp;IF(J42=11,RANK(L42,$AH$19:$AH$302,0)+COUNTIF($AH$1:AH41,AH42),"")</f>
        <v>24</v>
      </c>
      <c r="N42" s="9" t="s">
        <v>235</v>
      </c>
      <c r="Z42" s="10">
        <f t="shared" si="5"/>
        <v>106</v>
      </c>
      <c r="AA42" s="10" t="str">
        <f t="shared" si="6"/>
        <v/>
      </c>
      <c r="AB42" s="10" t="str">
        <f t="shared" si="7"/>
        <v/>
      </c>
      <c r="AC42" s="10">
        <f t="shared" si="8"/>
        <v>52</v>
      </c>
      <c r="AD42" s="10" t="str">
        <f t="shared" si="9"/>
        <v/>
      </c>
      <c r="AE42" s="10" t="str">
        <f t="shared" si="10"/>
        <v/>
      </c>
      <c r="AF42" s="10" t="str">
        <f t="shared" si="11"/>
        <v/>
      </c>
      <c r="AG42" s="10" t="str">
        <f t="shared" si="12"/>
        <v/>
      </c>
      <c r="AH42" s="10" t="str">
        <f t="shared" si="13"/>
        <v/>
      </c>
      <c r="AI42" s="13" t="str">
        <f t="shared" si="14"/>
        <v>17</v>
      </c>
      <c r="AJ42" s="11">
        <f t="shared" si="15"/>
        <v>17</v>
      </c>
    </row>
    <row r="43" spans="1:36" x14ac:dyDescent="0.25">
      <c r="A43" s="1">
        <v>25</v>
      </c>
      <c r="B43" s="4">
        <v>48</v>
      </c>
      <c r="C43" s="9" t="s">
        <v>264</v>
      </c>
      <c r="D43" s="9" t="s">
        <v>78</v>
      </c>
      <c r="E43" s="9" t="s">
        <v>265</v>
      </c>
      <c r="F43" s="9">
        <v>3554970830</v>
      </c>
      <c r="G43" s="9" t="s">
        <v>43</v>
      </c>
      <c r="H43" s="27"/>
      <c r="I43" s="6">
        <v>6</v>
      </c>
      <c r="J43" s="6">
        <v>6</v>
      </c>
      <c r="K43" s="9">
        <v>12</v>
      </c>
      <c r="L43" s="7">
        <f t="shared" si="16"/>
        <v>48</v>
      </c>
      <c r="M43" s="8" t="str">
        <f>IF(J43=4,RANK(L43,$AA$19:$AA$302,0)+COUNTIF($AA$1:AA42,AA43),"")&amp;IF(J43=5,RANK(L43,$AB$19:$AB$302,0)+COUNTIF($AB$1:AB42,AB43),"")&amp;IF(J43=6,RANK(L43,$AC$19:$AC$302,0)+COUNTIF($AC$1:AC42,AC43),"")&amp;IF(J43=7,RANK(L43,$AD$19:$AD$302,0)+COUNTIF($AD$1:AD42,AD43),"")&amp;IF(J43=8,RANK(L43,$AE$19:$AE$302,0)+COUNTIF($AE$1:AE42,AE43),"")&amp;IF(J43=9,RANK(L43,$AF$19:$AF$302,0)+COUNTIF($AF$1:AF42,AF43),"")&amp;IF(J43=10,RANK(L43,$AG$19:$AG$302,0)+COUNTIF($AG$1:AG42,AG43),"")&amp;IF(J43=11,RANK(L43,$AH$19:$AH$302,0)+COUNTIF($AH$1:AH42,AH43),"")</f>
        <v>25</v>
      </c>
      <c r="N43" s="9" t="s">
        <v>236</v>
      </c>
      <c r="Z43" s="10" t="str">
        <f t="shared" si="5"/>
        <v/>
      </c>
      <c r="AA43" s="10" t="str">
        <f t="shared" si="6"/>
        <v/>
      </c>
      <c r="AB43" s="10" t="str">
        <f t="shared" si="7"/>
        <v/>
      </c>
      <c r="AC43" s="10">
        <f t="shared" si="8"/>
        <v>48</v>
      </c>
      <c r="AD43" s="10" t="str">
        <f t="shared" si="9"/>
        <v/>
      </c>
      <c r="AE43" s="10" t="str">
        <f t="shared" si="10"/>
        <v/>
      </c>
      <c r="AF43" s="10" t="str">
        <f t="shared" si="11"/>
        <v/>
      </c>
      <c r="AG43" s="10" t="str">
        <f t="shared" si="12"/>
        <v/>
      </c>
      <c r="AH43" s="10" t="str">
        <f t="shared" si="13"/>
        <v/>
      </c>
      <c r="AI43" s="13" t="str">
        <f t="shared" si="14"/>
        <v>25</v>
      </c>
      <c r="AJ43" s="11">
        <f t="shared" si="15"/>
        <v>25</v>
      </c>
    </row>
    <row r="44" spans="1:36" x14ac:dyDescent="0.25">
      <c r="A44" s="1">
        <v>26</v>
      </c>
      <c r="B44" s="4">
        <v>48</v>
      </c>
      <c r="C44" s="9" t="s">
        <v>266</v>
      </c>
      <c r="D44" s="9" t="s">
        <v>267</v>
      </c>
      <c r="E44" s="9" t="s">
        <v>166</v>
      </c>
      <c r="F44" s="9">
        <v>981936635</v>
      </c>
      <c r="G44" s="9" t="s">
        <v>43</v>
      </c>
      <c r="H44" s="27"/>
      <c r="I44" s="6">
        <v>6</v>
      </c>
      <c r="J44" s="6">
        <v>6</v>
      </c>
      <c r="K44" s="9">
        <v>12</v>
      </c>
      <c r="L44" s="7">
        <f t="shared" si="16"/>
        <v>48</v>
      </c>
      <c r="M44" s="8" t="str">
        <f>IF(J44=4,RANK(L44,$AA$19:$AA$302,0)+COUNTIF($AA$1:AA43,AA44),"")&amp;IF(J44=5,RANK(L44,$AB$19:$AB$302,0)+COUNTIF($AB$1:AB43,AB44),"")&amp;IF(J44=6,RANK(L44,$AC$19:$AC$302,0)+COUNTIF($AC$1:AC43,AC44),"")&amp;IF(J44=7,RANK(L44,$AD$19:$AD$302,0)+COUNTIF($AD$1:AD43,AD44),"")&amp;IF(J44=8,RANK(L44,$AE$19:$AE$302,0)+COUNTIF($AE$1:AE43,AE44),"")&amp;IF(J44=9,RANK(L44,$AF$19:$AF$302,0)+COUNTIF($AF$1:AF43,AF44),"")&amp;IF(J44=10,RANK(L44,$AG$19:$AG$302,0)+COUNTIF($AG$1:AG43,AG44),"")&amp;IF(J44=11,RANK(L44,$AH$19:$AH$302,0)+COUNTIF($AH$1:AH43,AH44),"")</f>
        <v>26</v>
      </c>
      <c r="N44" s="9" t="s">
        <v>236</v>
      </c>
      <c r="Z44" s="10" t="str">
        <f t="shared" si="5"/>
        <v/>
      </c>
      <c r="AA44" s="10" t="str">
        <f t="shared" si="6"/>
        <v/>
      </c>
      <c r="AB44" s="10" t="str">
        <f t="shared" si="7"/>
        <v/>
      </c>
      <c r="AC44" s="10">
        <f t="shared" si="8"/>
        <v>48</v>
      </c>
      <c r="AD44" s="10" t="str">
        <f t="shared" si="9"/>
        <v/>
      </c>
      <c r="AE44" s="10" t="str">
        <f t="shared" si="10"/>
        <v/>
      </c>
      <c r="AF44" s="10" t="str">
        <f t="shared" si="11"/>
        <v/>
      </c>
      <c r="AG44" s="10" t="str">
        <f t="shared" si="12"/>
        <v/>
      </c>
      <c r="AH44" s="10" t="str">
        <f t="shared" si="13"/>
        <v/>
      </c>
      <c r="AI44" s="13" t="str">
        <f t="shared" si="14"/>
        <v>25</v>
      </c>
      <c r="AJ44" s="11">
        <f t="shared" si="15"/>
        <v>25</v>
      </c>
    </row>
    <row r="45" spans="1:36" x14ac:dyDescent="0.25">
      <c r="A45" s="1">
        <v>27</v>
      </c>
      <c r="B45" s="4">
        <v>48</v>
      </c>
      <c r="C45" s="9" t="s">
        <v>181</v>
      </c>
      <c r="D45" s="9" t="s">
        <v>101</v>
      </c>
      <c r="E45" s="9" t="s">
        <v>37</v>
      </c>
      <c r="F45" s="9">
        <v>2188303966</v>
      </c>
      <c r="G45" s="9" t="s">
        <v>41</v>
      </c>
      <c r="H45" s="27"/>
      <c r="I45" s="6">
        <v>6</v>
      </c>
      <c r="J45" s="6">
        <v>6</v>
      </c>
      <c r="K45" s="9">
        <v>12</v>
      </c>
      <c r="L45" s="7">
        <f t="shared" si="16"/>
        <v>48</v>
      </c>
      <c r="M45" s="8" t="str">
        <f>IF(J45=4,RANK(L45,$AA$19:$AA$302,0)+COUNTIF($AA$1:AA44,AA45),"")&amp;IF(J45=5,RANK(L45,$AB$19:$AB$302,0)+COUNTIF($AB$1:AB44,AB45),"")&amp;IF(J45=6,RANK(L45,$AC$19:$AC$302,0)+COUNTIF($AC$1:AC44,AC45),"")&amp;IF(J45=7,RANK(L45,$AD$19:$AD$302,0)+COUNTIF($AD$1:AD44,AD45),"")&amp;IF(J45=8,RANK(L45,$AE$19:$AE$302,0)+COUNTIF($AE$1:AE44,AE45),"")&amp;IF(J45=9,RANK(L45,$AF$19:$AF$302,0)+COUNTIF($AF$1:AF44,AF45),"")&amp;IF(J45=10,RANK(L45,$AG$19:$AG$302,0)+COUNTIF($AG$1:AG44,AG45),"")&amp;IF(J45=11,RANK(L45,$AH$19:$AH$302,0)+COUNTIF($AH$1:AH44,AH45),"")</f>
        <v>27</v>
      </c>
      <c r="N45" s="9" t="s">
        <v>236</v>
      </c>
      <c r="Z45" s="10" t="str">
        <f t="shared" si="5"/>
        <v/>
      </c>
      <c r="AA45" s="10" t="str">
        <f t="shared" si="6"/>
        <v/>
      </c>
      <c r="AB45" s="10" t="str">
        <f t="shared" si="7"/>
        <v/>
      </c>
      <c r="AC45" s="10">
        <f t="shared" si="8"/>
        <v>48</v>
      </c>
      <c r="AD45" s="10" t="str">
        <f t="shared" si="9"/>
        <v/>
      </c>
      <c r="AE45" s="10" t="str">
        <f t="shared" si="10"/>
        <v/>
      </c>
      <c r="AF45" s="10" t="str">
        <f t="shared" si="11"/>
        <v/>
      </c>
      <c r="AG45" s="10" t="str">
        <f t="shared" si="12"/>
        <v/>
      </c>
      <c r="AH45" s="10" t="str">
        <f t="shared" si="13"/>
        <v/>
      </c>
      <c r="AI45" s="13" t="str">
        <f t="shared" si="14"/>
        <v>25</v>
      </c>
      <c r="AJ45" s="11">
        <f t="shared" si="15"/>
        <v>25</v>
      </c>
    </row>
    <row r="46" spans="1:36" x14ac:dyDescent="0.25">
      <c r="A46" s="1">
        <v>28</v>
      </c>
      <c r="B46" s="4">
        <v>48</v>
      </c>
      <c r="C46" s="9" t="s">
        <v>268</v>
      </c>
      <c r="D46" s="9" t="s">
        <v>254</v>
      </c>
      <c r="E46" s="9" t="s">
        <v>99</v>
      </c>
      <c r="F46" s="9">
        <v>65106221</v>
      </c>
      <c r="G46" s="9" t="s">
        <v>53</v>
      </c>
      <c r="H46" s="27"/>
      <c r="I46" s="6">
        <v>6</v>
      </c>
      <c r="J46" s="6">
        <v>6</v>
      </c>
      <c r="K46" s="9">
        <v>12</v>
      </c>
      <c r="L46" s="7">
        <f t="shared" si="16"/>
        <v>48</v>
      </c>
      <c r="M46" s="8" t="str">
        <f>IF(J46=4,RANK(L46,$AA$19:$AA$302,0)+COUNTIF($AA$1:AA45,AA46),"")&amp;IF(J46=5,RANK(L46,$AB$19:$AB$302,0)+COUNTIF($AB$1:AB45,AB46),"")&amp;IF(J46=6,RANK(L46,$AC$19:$AC$302,0)+COUNTIF($AC$1:AC45,AC46),"")&amp;IF(J46=7,RANK(L46,$AD$19:$AD$302,0)+COUNTIF($AD$1:AD45,AD46),"")&amp;IF(J46=8,RANK(L46,$AE$19:$AE$302,0)+COUNTIF($AE$1:AE45,AE46),"")&amp;IF(J46=9,RANK(L46,$AF$19:$AF$302,0)+COUNTIF($AF$1:AF45,AF46),"")&amp;IF(J46=10,RANK(L46,$AG$19:$AG$302,0)+COUNTIF($AG$1:AG45,AG46),"")&amp;IF(J46=11,RANK(L46,$AH$19:$AH$302,0)+COUNTIF($AH$1:AH45,AH46),"")</f>
        <v>28</v>
      </c>
      <c r="N46" s="9" t="s">
        <v>236</v>
      </c>
      <c r="Z46" s="10" t="str">
        <f t="shared" si="5"/>
        <v/>
      </c>
      <c r="AA46" s="10" t="str">
        <f t="shared" si="6"/>
        <v/>
      </c>
      <c r="AB46" s="10" t="str">
        <f t="shared" si="7"/>
        <v/>
      </c>
      <c r="AC46" s="10">
        <f t="shared" si="8"/>
        <v>48</v>
      </c>
      <c r="AD46" s="10" t="str">
        <f t="shared" si="9"/>
        <v/>
      </c>
      <c r="AE46" s="10" t="str">
        <f t="shared" si="10"/>
        <v/>
      </c>
      <c r="AF46" s="10" t="str">
        <f t="shared" si="11"/>
        <v/>
      </c>
      <c r="AG46" s="10" t="str">
        <f t="shared" si="12"/>
        <v/>
      </c>
      <c r="AH46" s="10" t="str">
        <f t="shared" si="13"/>
        <v/>
      </c>
      <c r="AI46" s="13" t="str">
        <f t="shared" si="14"/>
        <v>25</v>
      </c>
      <c r="AJ46" s="11">
        <f t="shared" si="15"/>
        <v>25</v>
      </c>
    </row>
    <row r="47" spans="1:36" x14ac:dyDescent="0.25">
      <c r="A47" s="1">
        <v>29</v>
      </c>
      <c r="B47" s="4">
        <v>48</v>
      </c>
      <c r="C47" s="9" t="s">
        <v>269</v>
      </c>
      <c r="D47" s="9" t="s">
        <v>230</v>
      </c>
      <c r="E47" s="9" t="s">
        <v>52</v>
      </c>
      <c r="F47" s="9">
        <v>2524780912</v>
      </c>
      <c r="G47" s="9" t="s">
        <v>43</v>
      </c>
      <c r="H47" s="27"/>
      <c r="I47" s="6">
        <v>6</v>
      </c>
      <c r="J47" s="6">
        <v>6</v>
      </c>
      <c r="K47" s="9">
        <v>12</v>
      </c>
      <c r="L47" s="7">
        <f t="shared" si="16"/>
        <v>48</v>
      </c>
      <c r="M47" s="8" t="str">
        <f>IF(J47=4,RANK(L47,$AA$19:$AA$302,0)+COUNTIF($AA$1:AA46,AA47),"")&amp;IF(J47=5,RANK(L47,$AB$19:$AB$302,0)+COUNTIF($AB$1:AB46,AB47),"")&amp;IF(J47=6,RANK(L47,$AC$19:$AC$302,0)+COUNTIF($AC$1:AC46,AC47),"")&amp;IF(J47=7,RANK(L47,$AD$19:$AD$302,0)+COUNTIF($AD$1:AD46,AD47),"")&amp;IF(J47=8,RANK(L47,$AE$19:$AE$302,0)+COUNTIF($AE$1:AE46,AE47),"")&amp;IF(J47=9,RANK(L47,$AF$19:$AF$302,0)+COUNTIF($AF$1:AF46,AF47),"")&amp;IF(J47=10,RANK(L47,$AG$19:$AG$302,0)+COUNTIF($AG$1:AG46,AG47),"")&amp;IF(J47=11,RANK(L47,$AH$19:$AH$302,0)+COUNTIF($AH$1:AH46,AH47),"")</f>
        <v>29</v>
      </c>
      <c r="N47" s="9" t="s">
        <v>236</v>
      </c>
      <c r="Z47" s="10" t="str">
        <f t="shared" si="5"/>
        <v/>
      </c>
      <c r="AA47" s="10" t="str">
        <f t="shared" si="6"/>
        <v/>
      </c>
      <c r="AB47" s="10" t="str">
        <f t="shared" si="7"/>
        <v/>
      </c>
      <c r="AC47" s="10">
        <f t="shared" si="8"/>
        <v>48</v>
      </c>
      <c r="AD47" s="10" t="str">
        <f t="shared" si="9"/>
        <v/>
      </c>
      <c r="AE47" s="10" t="str">
        <f t="shared" si="10"/>
        <v/>
      </c>
      <c r="AF47" s="10" t="str">
        <f t="shared" si="11"/>
        <v/>
      </c>
      <c r="AG47" s="10" t="str">
        <f t="shared" si="12"/>
        <v/>
      </c>
      <c r="AH47" s="10" t="str">
        <f t="shared" si="13"/>
        <v/>
      </c>
      <c r="AI47" s="13" t="str">
        <f t="shared" si="14"/>
        <v>25</v>
      </c>
      <c r="AJ47" s="11">
        <f t="shared" si="15"/>
        <v>25</v>
      </c>
    </row>
    <row r="48" spans="1:36" x14ac:dyDescent="0.25">
      <c r="A48" s="1">
        <v>30</v>
      </c>
      <c r="B48" s="4">
        <v>48</v>
      </c>
      <c r="C48" s="9" t="s">
        <v>270</v>
      </c>
      <c r="D48" s="9" t="s">
        <v>112</v>
      </c>
      <c r="E48" s="9" t="s">
        <v>52</v>
      </c>
      <c r="F48" s="9">
        <v>1575924330</v>
      </c>
      <c r="G48" s="9" t="s">
        <v>53</v>
      </c>
      <c r="H48" s="27"/>
      <c r="I48" s="6">
        <v>6</v>
      </c>
      <c r="J48" s="6">
        <v>6</v>
      </c>
      <c r="K48" s="9">
        <v>12</v>
      </c>
      <c r="L48" s="7">
        <f t="shared" si="16"/>
        <v>48</v>
      </c>
      <c r="M48" s="8" t="str">
        <f>IF(J48=4,RANK(L48,$AA$19:$AA$302,0)+COUNTIF($AA$1:AA47,AA48),"")&amp;IF(J48=5,RANK(L48,$AB$19:$AB$302,0)+COUNTIF($AB$1:AB47,AB48),"")&amp;IF(J48=6,RANK(L48,$AC$19:$AC$302,0)+COUNTIF($AC$1:AC47,AC48),"")&amp;IF(J48=7,RANK(L48,$AD$19:$AD$302,0)+COUNTIF($AD$1:AD47,AD48),"")&amp;IF(J48=8,RANK(L48,$AE$19:$AE$302,0)+COUNTIF($AE$1:AE47,AE48),"")&amp;IF(J48=9,RANK(L48,$AF$19:$AF$302,0)+COUNTIF($AF$1:AF47,AF48),"")&amp;IF(J48=10,RANK(L48,$AG$19:$AG$302,0)+COUNTIF($AG$1:AG47,AG48),"")&amp;IF(J48=11,RANK(L48,$AH$19:$AH$302,0)+COUNTIF($AH$1:AH47,AH48),"")</f>
        <v>30</v>
      </c>
      <c r="N48" s="9" t="s">
        <v>236</v>
      </c>
      <c r="Z48" s="10" t="str">
        <f t="shared" si="5"/>
        <v/>
      </c>
      <c r="AA48" s="10" t="str">
        <f t="shared" si="6"/>
        <v/>
      </c>
      <c r="AB48" s="10" t="str">
        <f t="shared" si="7"/>
        <v/>
      </c>
      <c r="AC48" s="10">
        <f t="shared" si="8"/>
        <v>48</v>
      </c>
      <c r="AD48" s="10" t="str">
        <f t="shared" si="9"/>
        <v/>
      </c>
      <c r="AE48" s="10" t="str">
        <f t="shared" si="10"/>
        <v/>
      </c>
      <c r="AF48" s="10" t="str">
        <f t="shared" si="11"/>
        <v/>
      </c>
      <c r="AG48" s="10" t="str">
        <f t="shared" si="12"/>
        <v/>
      </c>
      <c r="AH48" s="10" t="str">
        <f t="shared" si="13"/>
        <v/>
      </c>
      <c r="AI48" s="13" t="str">
        <f t="shared" si="14"/>
        <v>25</v>
      </c>
      <c r="AJ48" s="11">
        <f t="shared" si="15"/>
        <v>25</v>
      </c>
    </row>
    <row r="49" spans="1:36" x14ac:dyDescent="0.25">
      <c r="A49" s="1">
        <v>31</v>
      </c>
      <c r="B49" s="4">
        <v>48</v>
      </c>
      <c r="C49" s="9" t="s">
        <v>271</v>
      </c>
      <c r="D49" s="9" t="s">
        <v>161</v>
      </c>
      <c r="E49" s="9" t="s">
        <v>99</v>
      </c>
      <c r="F49" s="9">
        <v>1084037543</v>
      </c>
      <c r="G49" s="9" t="s">
        <v>43</v>
      </c>
      <c r="H49" s="27"/>
      <c r="I49" s="6">
        <v>6</v>
      </c>
      <c r="J49" s="6">
        <v>6</v>
      </c>
      <c r="K49" s="9">
        <v>12</v>
      </c>
      <c r="L49" s="7">
        <f t="shared" si="16"/>
        <v>48</v>
      </c>
      <c r="M49" s="8" t="str">
        <f>IF(J49=4,RANK(L49,$AA$19:$AA$302,0)+COUNTIF($AA$1:AA48,AA49),"")&amp;IF(J49=5,RANK(L49,$AB$19:$AB$302,0)+COUNTIF($AB$1:AB48,AB49),"")&amp;IF(J49=6,RANK(L49,$AC$19:$AC$302,0)+COUNTIF($AC$1:AC48,AC49),"")&amp;IF(J49=7,RANK(L49,$AD$19:$AD$302,0)+COUNTIF($AD$1:AD48,AD49),"")&amp;IF(J49=8,RANK(L49,$AE$19:$AE$302,0)+COUNTIF($AE$1:AE48,AE49),"")&amp;IF(J49=9,RANK(L49,$AF$19:$AF$302,0)+COUNTIF($AF$1:AF48,AF49),"")&amp;IF(J49=10,RANK(L49,$AG$19:$AG$302,0)+COUNTIF($AG$1:AG48,AG49),"")&amp;IF(J49=11,RANK(L49,$AH$19:$AH$302,0)+COUNTIF($AH$1:AH48,AH49),"")</f>
        <v>31</v>
      </c>
      <c r="N49" s="9" t="s">
        <v>236</v>
      </c>
      <c r="Z49" s="10" t="str">
        <f t="shared" si="5"/>
        <v/>
      </c>
      <c r="AA49" s="10" t="str">
        <f t="shared" si="6"/>
        <v/>
      </c>
      <c r="AB49" s="10" t="str">
        <f t="shared" si="7"/>
        <v/>
      </c>
      <c r="AC49" s="10">
        <f t="shared" si="8"/>
        <v>48</v>
      </c>
      <c r="AD49" s="10" t="str">
        <f t="shared" si="9"/>
        <v/>
      </c>
      <c r="AE49" s="10" t="str">
        <f t="shared" si="10"/>
        <v/>
      </c>
      <c r="AF49" s="10" t="str">
        <f t="shared" si="11"/>
        <v/>
      </c>
      <c r="AG49" s="10" t="str">
        <f t="shared" si="12"/>
        <v/>
      </c>
      <c r="AH49" s="10" t="str">
        <f t="shared" si="13"/>
        <v/>
      </c>
      <c r="AI49" s="13" t="str">
        <f t="shared" si="14"/>
        <v>25</v>
      </c>
      <c r="AJ49" s="11">
        <f t="shared" si="15"/>
        <v>25</v>
      </c>
    </row>
    <row r="50" spans="1:36" x14ac:dyDescent="0.25">
      <c r="A50" s="1">
        <v>32</v>
      </c>
      <c r="B50" s="4">
        <v>48</v>
      </c>
      <c r="C50" s="9" t="s">
        <v>272</v>
      </c>
      <c r="D50" s="9" t="s">
        <v>161</v>
      </c>
      <c r="E50" s="9" t="s">
        <v>27</v>
      </c>
      <c r="F50" s="9">
        <v>882866084</v>
      </c>
      <c r="G50" s="9" t="s">
        <v>53</v>
      </c>
      <c r="H50" s="27"/>
      <c r="I50" s="6">
        <v>6</v>
      </c>
      <c r="J50" s="6">
        <v>6</v>
      </c>
      <c r="K50" s="9">
        <v>11</v>
      </c>
      <c r="L50" s="7">
        <f t="shared" si="16"/>
        <v>44</v>
      </c>
      <c r="M50" s="8" t="str">
        <f>IF(J50=4,RANK(L50,$AA$19:$AA$302,0)+COUNTIF($AA$1:AA49,AA50),"")&amp;IF(J50=5,RANK(L50,$AB$19:$AB$302,0)+COUNTIF($AB$1:AB49,AB50),"")&amp;IF(J50=6,RANK(L50,$AC$19:$AC$302,0)+COUNTIF($AC$1:AC49,AC50),"")&amp;IF(J50=7,RANK(L50,$AD$19:$AD$302,0)+COUNTIF($AD$1:AD49,AD50),"")&amp;IF(J50=8,RANK(L50,$AE$19:$AE$302,0)+COUNTIF($AE$1:AE49,AE50),"")&amp;IF(J50=9,RANK(L50,$AF$19:$AF$302,0)+COUNTIF($AF$1:AF49,AF50),"")&amp;IF(J50=10,RANK(L50,$AG$19:$AG$302,0)+COUNTIF($AG$1:AG49,AG50),"")&amp;IF(J50=11,RANK(L50,$AH$19:$AH$302,0)+COUNTIF($AH$1:AH49,AH50),"")</f>
        <v>32</v>
      </c>
      <c r="N50" s="9" t="s">
        <v>236</v>
      </c>
      <c r="Z50" s="10" t="str">
        <f t="shared" si="5"/>
        <v/>
      </c>
      <c r="AA50" s="10" t="str">
        <f t="shared" si="6"/>
        <v/>
      </c>
      <c r="AB50" s="10" t="str">
        <f t="shared" si="7"/>
        <v/>
      </c>
      <c r="AC50" s="10">
        <f t="shared" si="8"/>
        <v>44</v>
      </c>
      <c r="AD50" s="10" t="str">
        <f t="shared" si="9"/>
        <v/>
      </c>
      <c r="AE50" s="10" t="str">
        <f t="shared" si="10"/>
        <v/>
      </c>
      <c r="AF50" s="10" t="str">
        <f t="shared" si="11"/>
        <v/>
      </c>
      <c r="AG50" s="10" t="str">
        <f t="shared" si="12"/>
        <v/>
      </c>
      <c r="AH50" s="10" t="str">
        <f t="shared" si="13"/>
        <v/>
      </c>
      <c r="AI50" s="13" t="str">
        <f t="shared" si="14"/>
        <v>32</v>
      </c>
      <c r="AJ50" s="11">
        <f t="shared" si="15"/>
        <v>32</v>
      </c>
    </row>
    <row r="51" spans="1:36" x14ac:dyDescent="0.25">
      <c r="A51" s="1">
        <v>33</v>
      </c>
      <c r="B51" s="4">
        <v>48</v>
      </c>
      <c r="C51" s="9" t="s">
        <v>273</v>
      </c>
      <c r="D51" s="9" t="s">
        <v>186</v>
      </c>
      <c r="E51" s="9" t="s">
        <v>90</v>
      </c>
      <c r="F51" s="9">
        <v>2857466814</v>
      </c>
      <c r="G51" s="9" t="s">
        <v>43</v>
      </c>
      <c r="H51" s="27"/>
      <c r="I51" s="6">
        <v>6</v>
      </c>
      <c r="J51" s="6">
        <v>6</v>
      </c>
      <c r="K51" s="9">
        <v>11</v>
      </c>
      <c r="L51" s="7">
        <f t="shared" si="16"/>
        <v>44</v>
      </c>
      <c r="M51" s="8" t="str">
        <f>IF(J51=4,RANK(L51,$AA$19:$AA$302,0)+COUNTIF($AA$1:AA50,AA51),"")&amp;IF(J51=5,RANK(L51,$AB$19:$AB$302,0)+COUNTIF($AB$1:AB50,AB51),"")&amp;IF(J51=6,RANK(L51,$AC$19:$AC$302,0)+COUNTIF($AC$1:AC50,AC51),"")&amp;IF(J51=7,RANK(L51,$AD$19:$AD$302,0)+COUNTIF($AD$1:AD50,AD51),"")&amp;IF(J51=8,RANK(L51,$AE$19:$AE$302,0)+COUNTIF($AE$1:AE50,AE51),"")&amp;IF(J51=9,RANK(L51,$AF$19:$AF$302,0)+COUNTIF($AF$1:AF50,AF51),"")&amp;IF(J51=10,RANK(L51,$AG$19:$AG$302,0)+COUNTIF($AG$1:AG50,AG51),"")&amp;IF(J51=11,RANK(L51,$AH$19:$AH$302,0)+COUNTIF($AH$1:AH50,AH51),"")</f>
        <v>33</v>
      </c>
      <c r="N51" s="9" t="s">
        <v>236</v>
      </c>
      <c r="Z51" s="10" t="str">
        <f t="shared" si="5"/>
        <v/>
      </c>
      <c r="AA51" s="10" t="str">
        <f t="shared" si="6"/>
        <v/>
      </c>
      <c r="AB51" s="10" t="str">
        <f t="shared" si="7"/>
        <v/>
      </c>
      <c r="AC51" s="10">
        <f t="shared" si="8"/>
        <v>44</v>
      </c>
      <c r="AD51" s="10" t="str">
        <f t="shared" si="9"/>
        <v/>
      </c>
      <c r="AE51" s="10" t="str">
        <f t="shared" si="10"/>
        <v/>
      </c>
      <c r="AF51" s="10" t="str">
        <f t="shared" si="11"/>
        <v/>
      </c>
      <c r="AG51" s="10" t="str">
        <f t="shared" si="12"/>
        <v/>
      </c>
      <c r="AH51" s="10" t="str">
        <f t="shared" si="13"/>
        <v/>
      </c>
      <c r="AI51" s="13" t="str">
        <f t="shared" si="14"/>
        <v>32</v>
      </c>
      <c r="AJ51" s="11">
        <f t="shared" si="15"/>
        <v>32</v>
      </c>
    </row>
    <row r="52" spans="1:36" x14ac:dyDescent="0.25">
      <c r="A52" s="1">
        <v>34</v>
      </c>
      <c r="B52" s="4">
        <v>48</v>
      </c>
      <c r="C52" s="9" t="s">
        <v>274</v>
      </c>
      <c r="D52" s="9" t="s">
        <v>96</v>
      </c>
      <c r="E52" s="9" t="s">
        <v>47</v>
      </c>
      <c r="F52" s="9">
        <v>2393129478</v>
      </c>
      <c r="G52" s="9" t="s">
        <v>43</v>
      </c>
      <c r="H52" s="27"/>
      <c r="I52" s="6">
        <v>6</v>
      </c>
      <c r="J52" s="6">
        <v>6</v>
      </c>
      <c r="K52" s="9">
        <v>11</v>
      </c>
      <c r="L52" s="7">
        <f t="shared" si="16"/>
        <v>44</v>
      </c>
      <c r="M52" s="8" t="str">
        <f>IF(J52=4,RANK(L52,$AA$19:$AA$302,0)+COUNTIF($AA$1:AA51,AA52),"")&amp;IF(J52=5,RANK(L52,$AB$19:$AB$302,0)+COUNTIF($AB$1:AB51,AB52),"")&amp;IF(J52=6,RANK(L52,$AC$19:$AC$302,0)+COUNTIF($AC$1:AC51,AC52),"")&amp;IF(J52=7,RANK(L52,$AD$19:$AD$302,0)+COUNTIF($AD$1:AD51,AD52),"")&amp;IF(J52=8,RANK(L52,$AE$19:$AE$302,0)+COUNTIF($AE$1:AE51,AE52),"")&amp;IF(J52=9,RANK(L52,$AF$19:$AF$302,0)+COUNTIF($AF$1:AF51,AF52),"")&amp;IF(J52=10,RANK(L52,$AG$19:$AG$302,0)+COUNTIF($AG$1:AG51,AG52),"")&amp;IF(J52=11,RANK(L52,$AH$19:$AH$302,0)+COUNTIF($AH$1:AH51,AH52),"")</f>
        <v>34</v>
      </c>
      <c r="N52" s="9" t="s">
        <v>236</v>
      </c>
      <c r="Z52" s="10" t="str">
        <f t="shared" si="5"/>
        <v/>
      </c>
      <c r="AA52" s="10" t="str">
        <f t="shared" si="6"/>
        <v/>
      </c>
      <c r="AB52" s="10" t="str">
        <f t="shared" si="7"/>
        <v/>
      </c>
      <c r="AC52" s="10">
        <f t="shared" si="8"/>
        <v>44</v>
      </c>
      <c r="AD52" s="10" t="str">
        <f t="shared" si="9"/>
        <v/>
      </c>
      <c r="AE52" s="10" t="str">
        <f t="shared" si="10"/>
        <v/>
      </c>
      <c r="AF52" s="10" t="str">
        <f t="shared" si="11"/>
        <v/>
      </c>
      <c r="AG52" s="10" t="str">
        <f t="shared" si="12"/>
        <v/>
      </c>
      <c r="AH52" s="10" t="str">
        <f t="shared" si="13"/>
        <v/>
      </c>
      <c r="AI52" s="13" t="str">
        <f t="shared" si="14"/>
        <v>32</v>
      </c>
      <c r="AJ52" s="11">
        <f t="shared" si="15"/>
        <v>32</v>
      </c>
    </row>
    <row r="53" spans="1:36" x14ac:dyDescent="0.25">
      <c r="A53" s="1">
        <v>35</v>
      </c>
      <c r="B53" s="4">
        <v>48</v>
      </c>
      <c r="C53" s="9" t="s">
        <v>155</v>
      </c>
      <c r="D53" s="9" t="s">
        <v>51</v>
      </c>
      <c r="E53" s="9" t="s">
        <v>275</v>
      </c>
      <c r="F53" s="9">
        <v>2981006014</v>
      </c>
      <c r="G53" s="9" t="s">
        <v>62</v>
      </c>
      <c r="H53" s="27"/>
      <c r="I53" s="6">
        <v>6</v>
      </c>
      <c r="J53" s="6">
        <v>6</v>
      </c>
      <c r="K53" s="9">
        <v>11</v>
      </c>
      <c r="L53" s="7">
        <f t="shared" si="16"/>
        <v>44</v>
      </c>
      <c r="M53" s="8" t="str">
        <f>IF(J53=4,RANK(L53,$AA$19:$AA$302,0)+COUNTIF($AA$1:AA52,AA53),"")&amp;IF(J53=5,RANK(L53,$AB$19:$AB$302,0)+COUNTIF($AB$1:AB52,AB53),"")&amp;IF(J53=6,RANK(L53,$AC$19:$AC$302,0)+COUNTIF($AC$1:AC52,AC53),"")&amp;IF(J53=7,RANK(L53,$AD$19:$AD$302,0)+COUNTIF($AD$1:AD52,AD53),"")&amp;IF(J53=8,RANK(L53,$AE$19:$AE$302,0)+COUNTIF($AE$1:AE52,AE53),"")&amp;IF(J53=9,RANK(L53,$AF$19:$AF$302,0)+COUNTIF($AF$1:AF52,AF53),"")&amp;IF(J53=10,RANK(L53,$AG$19:$AG$302,0)+COUNTIF($AG$1:AG52,AG53),"")&amp;IF(J53=11,RANK(L53,$AH$19:$AH$302,0)+COUNTIF($AH$1:AH52,AH53),"")</f>
        <v>35</v>
      </c>
      <c r="N53" s="9" t="s">
        <v>236</v>
      </c>
      <c r="Z53" s="10" t="str">
        <f t="shared" si="5"/>
        <v/>
      </c>
      <c r="AA53" s="10" t="str">
        <f t="shared" si="6"/>
        <v/>
      </c>
      <c r="AB53" s="10" t="str">
        <f t="shared" si="7"/>
        <v/>
      </c>
      <c r="AC53" s="10">
        <f t="shared" si="8"/>
        <v>44</v>
      </c>
      <c r="AD53" s="10" t="str">
        <f t="shared" si="9"/>
        <v/>
      </c>
      <c r="AE53" s="10" t="str">
        <f t="shared" si="10"/>
        <v/>
      </c>
      <c r="AF53" s="10" t="str">
        <f t="shared" si="11"/>
        <v/>
      </c>
      <c r="AG53" s="10" t="str">
        <f t="shared" si="12"/>
        <v/>
      </c>
      <c r="AH53" s="10" t="str">
        <f t="shared" si="13"/>
        <v/>
      </c>
      <c r="AI53" s="13" t="str">
        <f t="shared" si="14"/>
        <v>32</v>
      </c>
      <c r="AJ53" s="11">
        <f t="shared" si="15"/>
        <v>32</v>
      </c>
    </row>
    <row r="54" spans="1:36" x14ac:dyDescent="0.25">
      <c r="A54" s="1">
        <v>36</v>
      </c>
      <c r="B54" s="4">
        <v>48</v>
      </c>
      <c r="C54" s="9" t="s">
        <v>276</v>
      </c>
      <c r="D54" s="9" t="s">
        <v>39</v>
      </c>
      <c r="E54" s="9" t="s">
        <v>37</v>
      </c>
      <c r="F54" s="9">
        <v>3230628188</v>
      </c>
      <c r="G54" s="9" t="s">
        <v>43</v>
      </c>
      <c r="H54" s="27"/>
      <c r="I54" s="6">
        <v>6</v>
      </c>
      <c r="J54" s="6">
        <v>6</v>
      </c>
      <c r="K54" s="9">
        <v>11</v>
      </c>
      <c r="L54" s="7">
        <f t="shared" si="16"/>
        <v>44</v>
      </c>
      <c r="M54" s="8" t="str">
        <f>IF(J54=4,RANK(L54,$AA$19:$AA$302,0)+COUNTIF($AA$1:AA53,AA54),"")&amp;IF(J54=5,RANK(L54,$AB$19:$AB$302,0)+COUNTIF($AB$1:AB53,AB54),"")&amp;IF(J54=6,RANK(L54,$AC$19:$AC$302,0)+COUNTIF($AC$1:AC53,AC54),"")&amp;IF(J54=7,RANK(L54,$AD$19:$AD$302,0)+COUNTIF($AD$1:AD53,AD54),"")&amp;IF(J54=8,RANK(L54,$AE$19:$AE$302,0)+COUNTIF($AE$1:AE53,AE54),"")&amp;IF(J54=9,RANK(L54,$AF$19:$AF$302,0)+COUNTIF($AF$1:AF53,AF54),"")&amp;IF(J54=10,RANK(L54,$AG$19:$AG$302,0)+COUNTIF($AG$1:AG53,AG54),"")&amp;IF(J54=11,RANK(L54,$AH$19:$AH$302,0)+COUNTIF($AH$1:AH53,AH54),"")</f>
        <v>36</v>
      </c>
      <c r="N54" s="9" t="s">
        <v>236</v>
      </c>
      <c r="Z54" s="10" t="str">
        <f t="shared" si="5"/>
        <v/>
      </c>
      <c r="AA54" s="10" t="str">
        <f t="shared" si="6"/>
        <v/>
      </c>
      <c r="AB54" s="10" t="str">
        <f t="shared" si="7"/>
        <v/>
      </c>
      <c r="AC54" s="10">
        <f t="shared" si="8"/>
        <v>44</v>
      </c>
      <c r="AD54" s="10" t="str">
        <f t="shared" si="9"/>
        <v/>
      </c>
      <c r="AE54" s="10" t="str">
        <f t="shared" si="10"/>
        <v/>
      </c>
      <c r="AF54" s="10" t="str">
        <f t="shared" si="11"/>
        <v/>
      </c>
      <c r="AG54" s="10" t="str">
        <f t="shared" si="12"/>
        <v/>
      </c>
      <c r="AH54" s="10" t="str">
        <f t="shared" si="13"/>
        <v/>
      </c>
      <c r="AI54" s="13" t="str">
        <f t="shared" si="14"/>
        <v>32</v>
      </c>
      <c r="AJ54" s="11">
        <f t="shared" si="15"/>
        <v>32</v>
      </c>
    </row>
    <row r="55" spans="1:36" x14ac:dyDescent="0.25">
      <c r="A55" s="1">
        <v>37</v>
      </c>
      <c r="B55" s="4">
        <v>48</v>
      </c>
      <c r="C55" s="9" t="s">
        <v>277</v>
      </c>
      <c r="D55" s="9" t="s">
        <v>39</v>
      </c>
      <c r="E55" s="9" t="s">
        <v>99</v>
      </c>
      <c r="F55" s="9">
        <v>2846111152</v>
      </c>
      <c r="G55" s="9" t="s">
        <v>41</v>
      </c>
      <c r="H55" s="27"/>
      <c r="I55" s="6">
        <v>6</v>
      </c>
      <c r="J55" s="6">
        <v>6</v>
      </c>
      <c r="K55" s="9">
        <v>10</v>
      </c>
      <c r="L55" s="7">
        <f t="shared" si="16"/>
        <v>40</v>
      </c>
      <c r="M55" s="8" t="str">
        <f>IF(J55=4,RANK(L55,$AA$19:$AA$302,0)+COUNTIF($AA$1:AA54,AA55),"")&amp;IF(J55=5,RANK(L55,$AB$19:$AB$302,0)+COUNTIF($AB$1:AB54,AB55),"")&amp;IF(J55=6,RANK(L55,$AC$19:$AC$302,0)+COUNTIF($AC$1:AC54,AC55),"")&amp;IF(J55=7,RANK(L55,$AD$19:$AD$302,0)+COUNTIF($AD$1:AD54,AD55),"")&amp;IF(J55=8,RANK(L55,$AE$19:$AE$302,0)+COUNTIF($AE$1:AE54,AE55),"")&amp;IF(J55=9,RANK(L55,$AF$19:$AF$302,0)+COUNTIF($AF$1:AF54,AF55),"")&amp;IF(J55=10,RANK(L55,$AG$19:$AG$302,0)+COUNTIF($AG$1:AG54,AG55),"")&amp;IF(J55=11,RANK(L55,$AH$19:$AH$302,0)+COUNTIF($AH$1:AH54,AH55),"")</f>
        <v>37</v>
      </c>
      <c r="N55" s="9" t="s">
        <v>236</v>
      </c>
      <c r="Z55" s="10" t="str">
        <f t="shared" si="5"/>
        <v/>
      </c>
      <c r="AA55" s="10" t="str">
        <f t="shared" si="6"/>
        <v/>
      </c>
      <c r="AB55" s="10" t="str">
        <f t="shared" si="7"/>
        <v/>
      </c>
      <c r="AC55" s="10">
        <f t="shared" si="8"/>
        <v>40</v>
      </c>
      <c r="AD55" s="10" t="str">
        <f t="shared" si="9"/>
        <v/>
      </c>
      <c r="AE55" s="10" t="str">
        <f t="shared" si="10"/>
        <v/>
      </c>
      <c r="AF55" s="10" t="str">
        <f t="shared" si="11"/>
        <v/>
      </c>
      <c r="AG55" s="10" t="str">
        <f t="shared" si="12"/>
        <v/>
      </c>
      <c r="AH55" s="10" t="str">
        <f t="shared" si="13"/>
        <v/>
      </c>
      <c r="AI55" s="13" t="str">
        <f t="shared" si="14"/>
        <v>37</v>
      </c>
      <c r="AJ55" s="11">
        <f t="shared" si="15"/>
        <v>37</v>
      </c>
    </row>
    <row r="56" spans="1:36" x14ac:dyDescent="0.25">
      <c r="A56" s="1">
        <v>38</v>
      </c>
      <c r="B56" s="4">
        <v>48</v>
      </c>
      <c r="C56" s="9" t="s">
        <v>278</v>
      </c>
      <c r="D56" s="9" t="s">
        <v>267</v>
      </c>
      <c r="E56" s="9" t="s">
        <v>52</v>
      </c>
      <c r="F56" s="9">
        <v>3084042472</v>
      </c>
      <c r="G56" s="9" t="s">
        <v>41</v>
      </c>
      <c r="H56" s="27"/>
      <c r="I56" s="6">
        <v>6</v>
      </c>
      <c r="J56" s="6">
        <v>6</v>
      </c>
      <c r="K56" s="9">
        <v>10</v>
      </c>
      <c r="L56" s="7">
        <f t="shared" si="16"/>
        <v>40</v>
      </c>
      <c r="M56" s="8" t="str">
        <f>IF(J56=4,RANK(L56,$AA$19:$AA$302,0)+COUNTIF($AA$1:AA55,AA56),"")&amp;IF(J56=5,RANK(L56,$AB$19:$AB$302,0)+COUNTIF($AB$1:AB55,AB56),"")&amp;IF(J56=6,RANK(L56,$AC$19:$AC$302,0)+COUNTIF($AC$1:AC55,AC56),"")&amp;IF(J56=7,RANK(L56,$AD$19:$AD$302,0)+COUNTIF($AD$1:AD55,AD56),"")&amp;IF(J56=8,RANK(L56,$AE$19:$AE$302,0)+COUNTIF($AE$1:AE55,AE56),"")&amp;IF(J56=9,RANK(L56,$AF$19:$AF$302,0)+COUNTIF($AF$1:AF55,AF56),"")&amp;IF(J56=10,RANK(L56,$AG$19:$AG$302,0)+COUNTIF($AG$1:AG55,AG56),"")&amp;IF(J56=11,RANK(L56,$AH$19:$AH$302,0)+COUNTIF($AH$1:AH55,AH56),"")</f>
        <v>38</v>
      </c>
      <c r="N56" s="9" t="s">
        <v>236</v>
      </c>
      <c r="Z56" s="10" t="str">
        <f t="shared" si="5"/>
        <v/>
      </c>
      <c r="AA56" s="10" t="str">
        <f t="shared" si="6"/>
        <v/>
      </c>
      <c r="AB56" s="10" t="str">
        <f t="shared" si="7"/>
        <v/>
      </c>
      <c r="AC56" s="10">
        <f t="shared" si="8"/>
        <v>40</v>
      </c>
      <c r="AD56" s="10" t="str">
        <f t="shared" si="9"/>
        <v/>
      </c>
      <c r="AE56" s="10" t="str">
        <f t="shared" si="10"/>
        <v/>
      </c>
      <c r="AF56" s="10" t="str">
        <f t="shared" si="11"/>
        <v/>
      </c>
      <c r="AG56" s="10" t="str">
        <f t="shared" si="12"/>
        <v/>
      </c>
      <c r="AH56" s="10" t="str">
        <f t="shared" si="13"/>
        <v/>
      </c>
      <c r="AI56" s="13" t="str">
        <f t="shared" si="14"/>
        <v>37</v>
      </c>
      <c r="AJ56" s="11">
        <f t="shared" si="15"/>
        <v>37</v>
      </c>
    </row>
    <row r="57" spans="1:36" x14ac:dyDescent="0.25">
      <c r="A57" s="1">
        <v>39</v>
      </c>
      <c r="B57" s="4">
        <v>48</v>
      </c>
      <c r="C57" s="9" t="s">
        <v>279</v>
      </c>
      <c r="D57" s="9" t="s">
        <v>110</v>
      </c>
      <c r="E57" s="9" t="s">
        <v>65</v>
      </c>
      <c r="F57" s="9">
        <v>1600584015</v>
      </c>
      <c r="G57" s="9" t="s">
        <v>43</v>
      </c>
      <c r="H57" s="27"/>
      <c r="I57" s="6">
        <v>6</v>
      </c>
      <c r="J57" s="6">
        <v>6</v>
      </c>
      <c r="K57" s="9">
        <v>10</v>
      </c>
      <c r="L57" s="7">
        <f t="shared" si="16"/>
        <v>40</v>
      </c>
      <c r="M57" s="8" t="str">
        <f>IF(J57=4,RANK(L57,$AA$19:$AA$302,0)+COUNTIF($AA$1:AA56,AA57),"")&amp;IF(J57=5,RANK(L57,$AB$19:$AB$302,0)+COUNTIF($AB$1:AB56,AB57),"")&amp;IF(J57=6,RANK(L57,$AC$19:$AC$302,0)+COUNTIF($AC$1:AC56,AC57),"")&amp;IF(J57=7,RANK(L57,$AD$19:$AD$302,0)+COUNTIF($AD$1:AD56,AD57),"")&amp;IF(J57=8,RANK(L57,$AE$19:$AE$302,0)+COUNTIF($AE$1:AE56,AE57),"")&amp;IF(J57=9,RANK(L57,$AF$19:$AF$302,0)+COUNTIF($AF$1:AF56,AF57),"")&amp;IF(J57=10,RANK(L57,$AG$19:$AG$302,0)+COUNTIF($AG$1:AG56,AG57),"")&amp;IF(J57=11,RANK(L57,$AH$19:$AH$302,0)+COUNTIF($AH$1:AH56,AH57),"")</f>
        <v>39</v>
      </c>
      <c r="N57" s="9" t="s">
        <v>236</v>
      </c>
      <c r="Z57" s="10" t="str">
        <f t="shared" si="5"/>
        <v/>
      </c>
      <c r="AA57" s="10" t="str">
        <f t="shared" si="6"/>
        <v/>
      </c>
      <c r="AB57" s="10" t="str">
        <f t="shared" si="7"/>
        <v/>
      </c>
      <c r="AC57" s="10">
        <f t="shared" si="8"/>
        <v>40</v>
      </c>
      <c r="AD57" s="10" t="str">
        <f t="shared" si="9"/>
        <v/>
      </c>
      <c r="AE57" s="10" t="str">
        <f t="shared" si="10"/>
        <v/>
      </c>
      <c r="AF57" s="10" t="str">
        <f t="shared" si="11"/>
        <v/>
      </c>
      <c r="AG57" s="10" t="str">
        <f t="shared" si="12"/>
        <v/>
      </c>
      <c r="AH57" s="10" t="str">
        <f t="shared" si="13"/>
        <v/>
      </c>
      <c r="AI57" s="13" t="str">
        <f t="shared" si="14"/>
        <v>37</v>
      </c>
      <c r="AJ57" s="11">
        <f t="shared" si="15"/>
        <v>37</v>
      </c>
    </row>
    <row r="58" spans="1:36" x14ac:dyDescent="0.25">
      <c r="A58" s="1">
        <v>40</v>
      </c>
      <c r="B58" s="4">
        <v>48</v>
      </c>
      <c r="C58" s="9" t="s">
        <v>227</v>
      </c>
      <c r="D58" s="9" t="s">
        <v>91</v>
      </c>
      <c r="E58" s="9" t="s">
        <v>256</v>
      </c>
      <c r="F58" s="9">
        <v>3289204337</v>
      </c>
      <c r="G58" s="9" t="s">
        <v>53</v>
      </c>
      <c r="H58" s="27"/>
      <c r="I58" s="6">
        <v>6</v>
      </c>
      <c r="J58" s="6">
        <v>6</v>
      </c>
      <c r="K58" s="9">
        <v>10</v>
      </c>
      <c r="L58" s="7">
        <f t="shared" si="16"/>
        <v>40</v>
      </c>
      <c r="M58" s="8" t="str">
        <f>IF(J58=4,RANK(L58,$AA$19:$AA$302,0)+COUNTIF($AA$1:AA57,AA58),"")&amp;IF(J58=5,RANK(L58,$AB$19:$AB$302,0)+COUNTIF($AB$1:AB57,AB58),"")&amp;IF(J58=6,RANK(L58,$AC$19:$AC$302,0)+COUNTIF($AC$1:AC57,AC58),"")&amp;IF(J58=7,RANK(L58,$AD$19:$AD$302,0)+COUNTIF($AD$1:AD57,AD58),"")&amp;IF(J58=8,RANK(L58,$AE$19:$AE$302,0)+COUNTIF($AE$1:AE57,AE58),"")&amp;IF(J58=9,RANK(L58,$AF$19:$AF$302,0)+COUNTIF($AF$1:AF57,AF58),"")&amp;IF(J58=10,RANK(L58,$AG$19:$AG$302,0)+COUNTIF($AG$1:AG57,AG58),"")&amp;IF(J58=11,RANK(L58,$AH$19:$AH$302,0)+COUNTIF($AH$1:AH57,AH58),"")</f>
        <v>40</v>
      </c>
      <c r="N58" s="9" t="s">
        <v>236</v>
      </c>
      <c r="Z58" s="10" t="str">
        <f t="shared" si="5"/>
        <v/>
      </c>
      <c r="AA58" s="10" t="str">
        <f t="shared" si="6"/>
        <v/>
      </c>
      <c r="AB58" s="10" t="str">
        <f t="shared" si="7"/>
        <v/>
      </c>
      <c r="AC58" s="10">
        <f t="shared" si="8"/>
        <v>40</v>
      </c>
      <c r="AD58" s="10" t="str">
        <f t="shared" si="9"/>
        <v/>
      </c>
      <c r="AE58" s="10" t="str">
        <f t="shared" si="10"/>
        <v/>
      </c>
      <c r="AF58" s="10" t="str">
        <f t="shared" si="11"/>
        <v/>
      </c>
      <c r="AG58" s="10" t="str">
        <f t="shared" si="12"/>
        <v/>
      </c>
      <c r="AH58" s="10" t="str">
        <f t="shared" si="13"/>
        <v/>
      </c>
      <c r="AI58" s="13" t="str">
        <f t="shared" si="14"/>
        <v>37</v>
      </c>
      <c r="AJ58" s="11">
        <f t="shared" si="15"/>
        <v>37</v>
      </c>
    </row>
    <row r="59" spans="1:36" x14ac:dyDescent="0.25">
      <c r="A59" s="1">
        <v>41</v>
      </c>
      <c r="B59" s="4">
        <v>48</v>
      </c>
      <c r="C59" s="9" t="s">
        <v>280</v>
      </c>
      <c r="D59" s="9" t="s">
        <v>112</v>
      </c>
      <c r="E59" s="9" t="s">
        <v>37</v>
      </c>
      <c r="F59" s="9">
        <v>1407164409</v>
      </c>
      <c r="G59" s="9" t="s">
        <v>53</v>
      </c>
      <c r="H59" s="27"/>
      <c r="I59" s="6">
        <v>6</v>
      </c>
      <c r="J59" s="6">
        <v>6</v>
      </c>
      <c r="K59" s="9">
        <v>10</v>
      </c>
      <c r="L59" s="7">
        <f t="shared" si="16"/>
        <v>40</v>
      </c>
      <c r="M59" s="8" t="str">
        <f>IF(J59=4,RANK(L59,$AA$19:$AA$302,0)+COUNTIF($AA$1:AA58,AA59),"")&amp;IF(J59=5,RANK(L59,$AB$19:$AB$302,0)+COUNTIF($AB$1:AB58,AB59),"")&amp;IF(J59=6,RANK(L59,$AC$19:$AC$302,0)+COUNTIF($AC$1:AC58,AC59),"")&amp;IF(J59=7,RANK(L59,$AD$19:$AD$302,0)+COUNTIF($AD$1:AD58,AD59),"")&amp;IF(J59=8,RANK(L59,$AE$19:$AE$302,0)+COUNTIF($AE$1:AE58,AE59),"")&amp;IF(J59=9,RANK(L59,$AF$19:$AF$302,0)+COUNTIF($AF$1:AF58,AF59),"")&amp;IF(J59=10,RANK(L59,$AG$19:$AG$302,0)+COUNTIF($AG$1:AG58,AG59),"")&amp;IF(J59=11,RANK(L59,$AH$19:$AH$302,0)+COUNTIF($AH$1:AH58,AH59),"")</f>
        <v>41</v>
      </c>
      <c r="N59" s="9" t="s">
        <v>236</v>
      </c>
      <c r="Z59" s="10" t="str">
        <f t="shared" si="5"/>
        <v/>
      </c>
      <c r="AA59" s="10" t="str">
        <f t="shared" si="6"/>
        <v/>
      </c>
      <c r="AB59" s="10" t="str">
        <f t="shared" si="7"/>
        <v/>
      </c>
      <c r="AC59" s="10">
        <f t="shared" si="8"/>
        <v>40</v>
      </c>
      <c r="AD59" s="10" t="str">
        <f t="shared" si="9"/>
        <v/>
      </c>
      <c r="AE59" s="10" t="str">
        <f t="shared" si="10"/>
        <v/>
      </c>
      <c r="AF59" s="10" t="str">
        <f t="shared" si="11"/>
        <v/>
      </c>
      <c r="AG59" s="10" t="str">
        <f t="shared" si="12"/>
        <v/>
      </c>
      <c r="AH59" s="10" t="str">
        <f t="shared" si="13"/>
        <v/>
      </c>
      <c r="AI59" s="13" t="str">
        <f t="shared" si="14"/>
        <v>37</v>
      </c>
      <c r="AJ59" s="11">
        <f t="shared" si="15"/>
        <v>37</v>
      </c>
    </row>
    <row r="60" spans="1:36" x14ac:dyDescent="0.25">
      <c r="A60" s="1">
        <v>42</v>
      </c>
      <c r="B60" s="4">
        <v>48</v>
      </c>
      <c r="C60" s="9" t="s">
        <v>281</v>
      </c>
      <c r="D60" s="9" t="s">
        <v>33</v>
      </c>
      <c r="E60" s="9" t="s">
        <v>65</v>
      </c>
      <c r="F60" s="9">
        <v>1852943128</v>
      </c>
      <c r="G60" s="9" t="s">
        <v>43</v>
      </c>
      <c r="H60" s="27"/>
      <c r="I60" s="6">
        <v>6</v>
      </c>
      <c r="J60" s="6">
        <v>6</v>
      </c>
      <c r="K60" s="9">
        <v>10</v>
      </c>
      <c r="L60" s="7">
        <f t="shared" si="16"/>
        <v>40</v>
      </c>
      <c r="M60" s="8" t="str">
        <f>IF(J60=4,RANK(L60,$AA$19:$AA$302,0)+COUNTIF($AA$1:AA59,AA60),"")&amp;IF(J60=5,RANK(L60,$AB$19:$AB$302,0)+COUNTIF($AB$1:AB59,AB60),"")&amp;IF(J60=6,RANK(L60,$AC$19:$AC$302,0)+COUNTIF($AC$1:AC59,AC60),"")&amp;IF(J60=7,RANK(L60,$AD$19:$AD$302,0)+COUNTIF($AD$1:AD59,AD60),"")&amp;IF(J60=8,RANK(L60,$AE$19:$AE$302,0)+COUNTIF($AE$1:AE59,AE60),"")&amp;IF(J60=9,RANK(L60,$AF$19:$AF$302,0)+COUNTIF($AF$1:AF59,AF60),"")&amp;IF(J60=10,RANK(L60,$AG$19:$AG$302,0)+COUNTIF($AG$1:AG59,AG60),"")&amp;IF(J60=11,RANK(L60,$AH$19:$AH$302,0)+COUNTIF($AH$1:AH59,AH60),"")</f>
        <v>42</v>
      </c>
      <c r="N60" s="9" t="s">
        <v>236</v>
      </c>
      <c r="Z60" s="10" t="str">
        <f t="shared" si="5"/>
        <v/>
      </c>
      <c r="AA60" s="10" t="str">
        <f t="shared" si="6"/>
        <v/>
      </c>
      <c r="AB60" s="10" t="str">
        <f t="shared" si="7"/>
        <v/>
      </c>
      <c r="AC60" s="10">
        <f t="shared" si="8"/>
        <v>40</v>
      </c>
      <c r="AD60" s="10" t="str">
        <f t="shared" si="9"/>
        <v/>
      </c>
      <c r="AE60" s="10" t="str">
        <f t="shared" si="10"/>
        <v/>
      </c>
      <c r="AF60" s="10" t="str">
        <f t="shared" si="11"/>
        <v/>
      </c>
      <c r="AG60" s="10" t="str">
        <f t="shared" si="12"/>
        <v/>
      </c>
      <c r="AH60" s="10" t="str">
        <f t="shared" si="13"/>
        <v/>
      </c>
      <c r="AI60" s="13" t="str">
        <f t="shared" si="14"/>
        <v>37</v>
      </c>
      <c r="AJ60" s="11">
        <f t="shared" si="15"/>
        <v>37</v>
      </c>
    </row>
    <row r="61" spans="1:36" x14ac:dyDescent="0.25">
      <c r="A61" s="1">
        <v>43</v>
      </c>
      <c r="B61" s="4">
        <v>48</v>
      </c>
      <c r="C61" s="9" t="s">
        <v>282</v>
      </c>
      <c r="D61" s="9" t="s">
        <v>101</v>
      </c>
      <c r="E61" s="9" t="s">
        <v>198</v>
      </c>
      <c r="F61" s="9">
        <v>4022840735</v>
      </c>
      <c r="G61" s="9" t="s">
        <v>53</v>
      </c>
      <c r="H61" s="27"/>
      <c r="I61" s="6">
        <v>6</v>
      </c>
      <c r="J61" s="6">
        <v>6</v>
      </c>
      <c r="K61" s="9">
        <v>10</v>
      </c>
      <c r="L61" s="7">
        <f t="shared" si="16"/>
        <v>40</v>
      </c>
      <c r="M61" s="8" t="str">
        <f>IF(J61=4,RANK(L61,$AA$19:$AA$302,0)+COUNTIF($AA$1:AA60,AA61),"")&amp;IF(J61=5,RANK(L61,$AB$19:$AB$302,0)+COUNTIF($AB$1:AB60,AB61),"")&amp;IF(J61=6,RANK(L61,$AC$19:$AC$302,0)+COUNTIF($AC$1:AC60,AC61),"")&amp;IF(J61=7,RANK(L61,$AD$19:$AD$302,0)+COUNTIF($AD$1:AD60,AD61),"")&amp;IF(J61=8,RANK(L61,$AE$19:$AE$302,0)+COUNTIF($AE$1:AE60,AE61),"")&amp;IF(J61=9,RANK(L61,$AF$19:$AF$302,0)+COUNTIF($AF$1:AF60,AF61),"")&amp;IF(J61=10,RANK(L61,$AG$19:$AG$302,0)+COUNTIF($AG$1:AG60,AG61),"")&amp;IF(J61=11,RANK(L61,$AH$19:$AH$302,0)+COUNTIF($AH$1:AH60,AH61),"")</f>
        <v>43</v>
      </c>
      <c r="N61" s="9" t="s">
        <v>236</v>
      </c>
      <c r="Z61" s="10" t="str">
        <f t="shared" si="5"/>
        <v/>
      </c>
      <c r="AA61" s="10" t="str">
        <f t="shared" si="6"/>
        <v/>
      </c>
      <c r="AB61" s="10" t="str">
        <f t="shared" si="7"/>
        <v/>
      </c>
      <c r="AC61" s="10">
        <f t="shared" si="8"/>
        <v>40</v>
      </c>
      <c r="AD61" s="10" t="str">
        <f t="shared" si="9"/>
        <v/>
      </c>
      <c r="AE61" s="10" t="str">
        <f t="shared" si="10"/>
        <v/>
      </c>
      <c r="AF61" s="10" t="str">
        <f t="shared" si="11"/>
        <v/>
      </c>
      <c r="AG61" s="10" t="str">
        <f t="shared" si="12"/>
        <v/>
      </c>
      <c r="AH61" s="10" t="str">
        <f t="shared" si="13"/>
        <v/>
      </c>
      <c r="AI61" s="13" t="str">
        <f t="shared" si="14"/>
        <v>37</v>
      </c>
      <c r="AJ61" s="11">
        <f t="shared" si="15"/>
        <v>37</v>
      </c>
    </row>
    <row r="62" spans="1:36" x14ac:dyDescent="0.25">
      <c r="A62" s="1">
        <v>44</v>
      </c>
      <c r="B62" s="4">
        <v>48</v>
      </c>
      <c r="C62" s="9" t="s">
        <v>283</v>
      </c>
      <c r="D62" s="9" t="s">
        <v>153</v>
      </c>
      <c r="E62" s="9" t="s">
        <v>117</v>
      </c>
      <c r="F62" s="9">
        <v>1496248140</v>
      </c>
      <c r="G62" s="9" t="s">
        <v>43</v>
      </c>
      <c r="H62" s="27"/>
      <c r="I62" s="6">
        <v>6</v>
      </c>
      <c r="J62" s="6">
        <v>6</v>
      </c>
      <c r="K62" s="9">
        <v>10</v>
      </c>
      <c r="L62" s="7">
        <f t="shared" si="16"/>
        <v>40</v>
      </c>
      <c r="M62" s="8" t="str">
        <f>IF(J62=4,RANK(L62,$AA$19:$AA$302,0)+COUNTIF($AA$1:AA61,AA62),"")&amp;IF(J62=5,RANK(L62,$AB$19:$AB$302,0)+COUNTIF($AB$1:AB61,AB62),"")&amp;IF(J62=6,RANK(L62,$AC$19:$AC$302,0)+COUNTIF($AC$1:AC61,AC62),"")&amp;IF(J62=7,RANK(L62,$AD$19:$AD$302,0)+COUNTIF($AD$1:AD61,AD62),"")&amp;IF(J62=8,RANK(L62,$AE$19:$AE$302,0)+COUNTIF($AE$1:AE61,AE62),"")&amp;IF(J62=9,RANK(L62,$AF$19:$AF$302,0)+COUNTIF($AF$1:AF61,AF62),"")&amp;IF(J62=10,RANK(L62,$AG$19:$AG$302,0)+COUNTIF($AG$1:AG61,AG62),"")&amp;IF(J62=11,RANK(L62,$AH$19:$AH$302,0)+COUNTIF($AH$1:AH61,AH62),"")</f>
        <v>44</v>
      </c>
      <c r="N62" s="9" t="s">
        <v>236</v>
      </c>
      <c r="Z62" s="10" t="str">
        <f t="shared" si="5"/>
        <v/>
      </c>
      <c r="AA62" s="10" t="str">
        <f t="shared" si="6"/>
        <v/>
      </c>
      <c r="AB62" s="10" t="str">
        <f t="shared" si="7"/>
        <v/>
      </c>
      <c r="AC62" s="10">
        <f t="shared" si="8"/>
        <v>40</v>
      </c>
      <c r="AD62" s="10" t="str">
        <f t="shared" si="9"/>
        <v/>
      </c>
      <c r="AE62" s="10" t="str">
        <f t="shared" si="10"/>
        <v/>
      </c>
      <c r="AF62" s="10" t="str">
        <f t="shared" si="11"/>
        <v/>
      </c>
      <c r="AG62" s="10" t="str">
        <f t="shared" si="12"/>
        <v/>
      </c>
      <c r="AH62" s="10" t="str">
        <f t="shared" si="13"/>
        <v/>
      </c>
      <c r="AI62" s="13" t="str">
        <f t="shared" si="14"/>
        <v>37</v>
      </c>
      <c r="AJ62" s="11">
        <f t="shared" si="15"/>
        <v>37</v>
      </c>
    </row>
    <row r="63" spans="1:36" x14ac:dyDescent="0.25">
      <c r="A63" s="1">
        <v>45</v>
      </c>
      <c r="B63" s="4">
        <v>48</v>
      </c>
      <c r="C63" s="9" t="s">
        <v>284</v>
      </c>
      <c r="D63" s="9" t="s">
        <v>64</v>
      </c>
      <c r="E63" s="9" t="s">
        <v>59</v>
      </c>
      <c r="F63" s="9">
        <v>1564748755</v>
      </c>
      <c r="G63" s="9" t="s">
        <v>43</v>
      </c>
      <c r="H63" s="27"/>
      <c r="I63" s="6">
        <v>6</v>
      </c>
      <c r="J63" s="6">
        <v>6</v>
      </c>
      <c r="K63" s="9">
        <v>9</v>
      </c>
      <c r="L63" s="7">
        <f t="shared" si="16"/>
        <v>36</v>
      </c>
      <c r="M63" s="8" t="str">
        <f>IF(J63=4,RANK(L63,$AA$19:$AA$302,0)+COUNTIF($AA$1:AA62,AA63),"")&amp;IF(J63=5,RANK(L63,$AB$19:$AB$302,0)+COUNTIF($AB$1:AB62,AB63),"")&amp;IF(J63=6,RANK(L63,$AC$19:$AC$302,0)+COUNTIF($AC$1:AC62,AC63),"")&amp;IF(J63=7,RANK(L63,$AD$19:$AD$302,0)+COUNTIF($AD$1:AD62,AD63),"")&amp;IF(J63=8,RANK(L63,$AE$19:$AE$302,0)+COUNTIF($AE$1:AE62,AE63),"")&amp;IF(J63=9,RANK(L63,$AF$19:$AF$302,0)+COUNTIF($AF$1:AF62,AF63),"")&amp;IF(J63=10,RANK(L63,$AG$19:$AG$302,0)+COUNTIF($AG$1:AG62,AG63),"")&amp;IF(J63=11,RANK(L63,$AH$19:$AH$302,0)+COUNTIF($AH$1:AH62,AH63),"")</f>
        <v>45</v>
      </c>
      <c r="N63" s="9" t="s">
        <v>236</v>
      </c>
      <c r="Z63" s="10" t="str">
        <f t="shared" si="5"/>
        <v/>
      </c>
      <c r="AA63" s="10" t="str">
        <f t="shared" si="6"/>
        <v/>
      </c>
      <c r="AB63" s="10" t="str">
        <f t="shared" si="7"/>
        <v/>
      </c>
      <c r="AC63" s="10">
        <f t="shared" si="8"/>
        <v>36</v>
      </c>
      <c r="AD63" s="10" t="str">
        <f t="shared" si="9"/>
        <v/>
      </c>
      <c r="AE63" s="10" t="str">
        <f t="shared" si="10"/>
        <v/>
      </c>
      <c r="AF63" s="10" t="str">
        <f t="shared" si="11"/>
        <v/>
      </c>
      <c r="AG63" s="10" t="str">
        <f t="shared" si="12"/>
        <v/>
      </c>
      <c r="AH63" s="10" t="str">
        <f t="shared" si="13"/>
        <v/>
      </c>
      <c r="AI63" s="13" t="str">
        <f t="shared" si="14"/>
        <v>45</v>
      </c>
      <c r="AJ63" s="11">
        <f t="shared" si="15"/>
        <v>45</v>
      </c>
    </row>
    <row r="64" spans="1:36" x14ac:dyDescent="0.25">
      <c r="A64" s="1">
        <v>46</v>
      </c>
      <c r="B64" s="4">
        <v>48</v>
      </c>
      <c r="C64" s="9" t="s">
        <v>285</v>
      </c>
      <c r="D64" s="9" t="s">
        <v>78</v>
      </c>
      <c r="E64" s="9" t="s">
        <v>52</v>
      </c>
      <c r="F64" s="9">
        <v>3459159827</v>
      </c>
      <c r="G64" s="9" t="s">
        <v>53</v>
      </c>
      <c r="H64" s="27"/>
      <c r="I64" s="6">
        <v>6</v>
      </c>
      <c r="J64" s="6">
        <v>6</v>
      </c>
      <c r="K64" s="9">
        <v>9</v>
      </c>
      <c r="L64" s="7">
        <f t="shared" si="16"/>
        <v>36</v>
      </c>
      <c r="M64" s="8" t="str">
        <f>IF(J64=4,RANK(L64,$AA$19:$AA$302,0)+COUNTIF($AA$1:AA63,AA64),"")&amp;IF(J64=5,RANK(L64,$AB$19:$AB$302,0)+COUNTIF($AB$1:AB63,AB64),"")&amp;IF(J64=6,RANK(L64,$AC$19:$AC$302,0)+COUNTIF($AC$1:AC63,AC64),"")&amp;IF(J64=7,RANK(L64,$AD$19:$AD$302,0)+COUNTIF($AD$1:AD63,AD64),"")&amp;IF(J64=8,RANK(L64,$AE$19:$AE$302,0)+COUNTIF($AE$1:AE63,AE64),"")&amp;IF(J64=9,RANK(L64,$AF$19:$AF$302,0)+COUNTIF($AF$1:AF63,AF64),"")&amp;IF(J64=10,RANK(L64,$AG$19:$AG$302,0)+COUNTIF($AG$1:AG63,AG64),"")&amp;IF(J64=11,RANK(L64,$AH$19:$AH$302,0)+COUNTIF($AH$1:AH63,AH64),"")</f>
        <v>46</v>
      </c>
      <c r="N64" s="9" t="s">
        <v>236</v>
      </c>
      <c r="Z64" s="10" t="str">
        <f t="shared" si="5"/>
        <v/>
      </c>
      <c r="AA64" s="10" t="str">
        <f t="shared" si="6"/>
        <v/>
      </c>
      <c r="AB64" s="10" t="str">
        <f t="shared" si="7"/>
        <v/>
      </c>
      <c r="AC64" s="10">
        <f t="shared" si="8"/>
        <v>36</v>
      </c>
      <c r="AD64" s="10" t="str">
        <f t="shared" si="9"/>
        <v/>
      </c>
      <c r="AE64" s="10" t="str">
        <f t="shared" si="10"/>
        <v/>
      </c>
      <c r="AF64" s="10" t="str">
        <f t="shared" si="11"/>
        <v/>
      </c>
      <c r="AG64" s="10" t="str">
        <f t="shared" si="12"/>
        <v/>
      </c>
      <c r="AH64" s="10" t="str">
        <f t="shared" si="13"/>
        <v/>
      </c>
      <c r="AI64" s="13" t="str">
        <f t="shared" si="14"/>
        <v>45</v>
      </c>
      <c r="AJ64" s="11">
        <f t="shared" si="15"/>
        <v>45</v>
      </c>
    </row>
    <row r="65" spans="1:36" x14ac:dyDescent="0.25">
      <c r="A65" s="1">
        <v>47</v>
      </c>
      <c r="B65" s="4">
        <v>48</v>
      </c>
      <c r="C65" s="9" t="s">
        <v>286</v>
      </c>
      <c r="D65" s="9" t="s">
        <v>287</v>
      </c>
      <c r="E65" s="9" t="s">
        <v>288</v>
      </c>
      <c r="F65" s="9">
        <v>1026112399</v>
      </c>
      <c r="G65" s="9" t="s">
        <v>53</v>
      </c>
      <c r="H65" s="27"/>
      <c r="I65" s="6">
        <v>6</v>
      </c>
      <c r="J65" s="6">
        <v>6</v>
      </c>
      <c r="K65" s="9">
        <v>9</v>
      </c>
      <c r="L65" s="7">
        <f t="shared" si="16"/>
        <v>36</v>
      </c>
      <c r="M65" s="8" t="str">
        <f>IF(J65=4,RANK(L65,$AA$19:$AA$302,0)+COUNTIF($AA$1:AA64,AA65),"")&amp;IF(J65=5,RANK(L65,$AB$19:$AB$302,0)+COUNTIF($AB$1:AB64,AB65),"")&amp;IF(J65=6,RANK(L65,$AC$19:$AC$302,0)+COUNTIF($AC$1:AC64,AC65),"")&amp;IF(J65=7,RANK(L65,$AD$19:$AD$302,0)+COUNTIF($AD$1:AD64,AD65),"")&amp;IF(J65=8,RANK(L65,$AE$19:$AE$302,0)+COUNTIF($AE$1:AE64,AE65),"")&amp;IF(J65=9,RANK(L65,$AF$19:$AF$302,0)+COUNTIF($AF$1:AF64,AF65),"")&amp;IF(J65=10,RANK(L65,$AG$19:$AG$302,0)+COUNTIF($AG$1:AG64,AG65),"")&amp;IF(J65=11,RANK(L65,$AH$19:$AH$302,0)+COUNTIF($AH$1:AH64,AH65),"")</f>
        <v>47</v>
      </c>
      <c r="N65" s="9" t="s">
        <v>236</v>
      </c>
      <c r="Z65" s="10" t="str">
        <f t="shared" si="5"/>
        <v/>
      </c>
      <c r="AA65" s="10" t="str">
        <f t="shared" si="6"/>
        <v/>
      </c>
      <c r="AB65" s="10" t="str">
        <f t="shared" si="7"/>
        <v/>
      </c>
      <c r="AC65" s="10">
        <f t="shared" si="8"/>
        <v>36</v>
      </c>
      <c r="AD65" s="10" t="str">
        <f t="shared" si="9"/>
        <v/>
      </c>
      <c r="AE65" s="10" t="str">
        <f t="shared" si="10"/>
        <v/>
      </c>
      <c r="AF65" s="10" t="str">
        <f t="shared" si="11"/>
        <v/>
      </c>
      <c r="AG65" s="10" t="str">
        <f t="shared" si="12"/>
        <v/>
      </c>
      <c r="AH65" s="10" t="str">
        <f t="shared" si="13"/>
        <v/>
      </c>
      <c r="AI65" s="13" t="str">
        <f t="shared" si="14"/>
        <v>45</v>
      </c>
      <c r="AJ65" s="11">
        <f t="shared" si="15"/>
        <v>45</v>
      </c>
    </row>
    <row r="66" spans="1:36" x14ac:dyDescent="0.25">
      <c r="A66" s="1">
        <v>48</v>
      </c>
      <c r="B66" s="4">
        <v>48</v>
      </c>
      <c r="C66" s="9" t="s">
        <v>289</v>
      </c>
      <c r="D66" s="9" t="s">
        <v>58</v>
      </c>
      <c r="E66" s="9" t="s">
        <v>128</v>
      </c>
      <c r="F66" s="9">
        <v>3997327635</v>
      </c>
      <c r="G66" s="9" t="s">
        <v>62</v>
      </c>
      <c r="H66" s="27"/>
      <c r="I66" s="6">
        <v>6</v>
      </c>
      <c r="J66" s="6">
        <v>6</v>
      </c>
      <c r="K66" s="9">
        <v>9</v>
      </c>
      <c r="L66" s="7">
        <f t="shared" si="16"/>
        <v>36</v>
      </c>
      <c r="M66" s="8" t="str">
        <f>IF(J66=4,RANK(L66,$AA$19:$AA$302,0)+COUNTIF($AA$1:AA65,AA66),"")&amp;IF(J66=5,RANK(L66,$AB$19:$AB$302,0)+COUNTIF($AB$1:AB65,AB66),"")&amp;IF(J66=6,RANK(L66,$AC$19:$AC$302,0)+COUNTIF($AC$1:AC65,AC66),"")&amp;IF(J66=7,RANK(L66,$AD$19:$AD$302,0)+COUNTIF($AD$1:AD65,AD66),"")&amp;IF(J66=8,RANK(L66,$AE$19:$AE$302,0)+COUNTIF($AE$1:AE65,AE66),"")&amp;IF(J66=9,RANK(L66,$AF$19:$AF$302,0)+COUNTIF($AF$1:AF65,AF66),"")&amp;IF(J66=10,RANK(L66,$AG$19:$AG$302,0)+COUNTIF($AG$1:AG65,AG66),"")&amp;IF(J66=11,RANK(L66,$AH$19:$AH$302,0)+COUNTIF($AH$1:AH65,AH66),"")</f>
        <v>48</v>
      </c>
      <c r="N66" s="9" t="s">
        <v>236</v>
      </c>
      <c r="Z66" s="10" t="str">
        <f t="shared" si="5"/>
        <v/>
      </c>
      <c r="AA66" s="10" t="str">
        <f t="shared" si="6"/>
        <v/>
      </c>
      <c r="AB66" s="10" t="str">
        <f t="shared" si="7"/>
        <v/>
      </c>
      <c r="AC66" s="10">
        <f t="shared" si="8"/>
        <v>36</v>
      </c>
      <c r="AD66" s="10" t="str">
        <f t="shared" si="9"/>
        <v/>
      </c>
      <c r="AE66" s="10" t="str">
        <f t="shared" si="10"/>
        <v/>
      </c>
      <c r="AF66" s="10" t="str">
        <f t="shared" si="11"/>
        <v/>
      </c>
      <c r="AG66" s="10" t="str">
        <f t="shared" si="12"/>
        <v/>
      </c>
      <c r="AH66" s="10" t="str">
        <f t="shared" si="13"/>
        <v/>
      </c>
      <c r="AI66" s="13" t="str">
        <f t="shared" si="14"/>
        <v>45</v>
      </c>
      <c r="AJ66" s="11">
        <f t="shared" si="15"/>
        <v>45</v>
      </c>
    </row>
    <row r="67" spans="1:36" x14ac:dyDescent="0.25">
      <c r="A67" s="1">
        <v>49</v>
      </c>
      <c r="B67" s="4">
        <v>48</v>
      </c>
      <c r="C67" s="9" t="s">
        <v>290</v>
      </c>
      <c r="D67" s="9" t="s">
        <v>230</v>
      </c>
      <c r="E67" s="9" t="s">
        <v>291</v>
      </c>
      <c r="F67" s="9">
        <v>1611122717</v>
      </c>
      <c r="G67" s="9" t="s">
        <v>53</v>
      </c>
      <c r="H67" s="27"/>
      <c r="I67" s="6">
        <v>6</v>
      </c>
      <c r="J67" s="6">
        <v>6</v>
      </c>
      <c r="K67" s="9">
        <v>8</v>
      </c>
      <c r="L67" s="7">
        <f t="shared" si="16"/>
        <v>32</v>
      </c>
      <c r="M67" s="8" t="str">
        <f>IF(J67=4,RANK(L67,$AA$19:$AA$302,0)+COUNTIF($AA$1:AA66,AA67),"")&amp;IF(J67=5,RANK(L67,$AB$19:$AB$302,0)+COUNTIF($AB$1:AB66,AB67),"")&amp;IF(J67=6,RANK(L67,$AC$19:$AC$302,0)+COUNTIF($AC$1:AC66,AC67),"")&amp;IF(J67=7,RANK(L67,$AD$19:$AD$302,0)+COUNTIF($AD$1:AD66,AD67),"")&amp;IF(J67=8,RANK(L67,$AE$19:$AE$302,0)+COUNTIF($AE$1:AE66,AE67),"")&amp;IF(J67=9,RANK(L67,$AF$19:$AF$302,0)+COUNTIF($AF$1:AF66,AF67),"")&amp;IF(J67=10,RANK(L67,$AG$19:$AG$302,0)+COUNTIF($AG$1:AG66,AG67),"")&amp;IF(J67=11,RANK(L67,$AH$19:$AH$302,0)+COUNTIF($AH$1:AH66,AH67),"")</f>
        <v>49</v>
      </c>
      <c r="N67" s="9" t="s">
        <v>236</v>
      </c>
      <c r="Z67" s="10" t="str">
        <f t="shared" si="5"/>
        <v/>
      </c>
      <c r="AA67" s="10" t="str">
        <f t="shared" si="6"/>
        <v/>
      </c>
      <c r="AB67" s="10" t="str">
        <f t="shared" si="7"/>
        <v/>
      </c>
      <c r="AC67" s="10">
        <f t="shared" si="8"/>
        <v>32</v>
      </c>
      <c r="AD67" s="10" t="str">
        <f t="shared" si="9"/>
        <v/>
      </c>
      <c r="AE67" s="10" t="str">
        <f t="shared" si="10"/>
        <v/>
      </c>
      <c r="AF67" s="10" t="str">
        <f t="shared" si="11"/>
        <v/>
      </c>
      <c r="AG67" s="10" t="str">
        <f t="shared" si="12"/>
        <v/>
      </c>
      <c r="AH67" s="10" t="str">
        <f t="shared" si="13"/>
        <v/>
      </c>
      <c r="AI67" s="13" t="str">
        <f t="shared" si="14"/>
        <v>49</v>
      </c>
      <c r="AJ67" s="11">
        <f t="shared" si="15"/>
        <v>49</v>
      </c>
    </row>
    <row r="68" spans="1:36" x14ac:dyDescent="0.25">
      <c r="A68" s="1">
        <v>50</v>
      </c>
      <c r="B68" s="4">
        <v>48</v>
      </c>
      <c r="C68" s="9" t="s">
        <v>292</v>
      </c>
      <c r="D68" s="9" t="s">
        <v>293</v>
      </c>
      <c r="E68" s="9" t="s">
        <v>294</v>
      </c>
      <c r="F68" s="9">
        <v>1773197902</v>
      </c>
      <c r="G68" s="9" t="s">
        <v>53</v>
      </c>
      <c r="H68" s="27"/>
      <c r="I68" s="6">
        <v>6</v>
      </c>
      <c r="J68" s="6">
        <v>6</v>
      </c>
      <c r="K68" s="9">
        <v>8</v>
      </c>
      <c r="L68" s="7">
        <f t="shared" si="16"/>
        <v>32</v>
      </c>
      <c r="M68" s="8" t="str">
        <f>IF(J68=4,RANK(L68,$AA$19:$AA$302,0)+COUNTIF($AA$1:AA67,AA68),"")&amp;IF(J68=5,RANK(L68,$AB$19:$AB$302,0)+COUNTIF($AB$1:AB67,AB68),"")&amp;IF(J68=6,RANK(L68,$AC$19:$AC$302,0)+COUNTIF($AC$1:AC67,AC68),"")&amp;IF(J68=7,RANK(L68,$AD$19:$AD$302,0)+COUNTIF($AD$1:AD67,AD68),"")&amp;IF(J68=8,RANK(L68,$AE$19:$AE$302,0)+COUNTIF($AE$1:AE67,AE68),"")&amp;IF(J68=9,RANK(L68,$AF$19:$AF$302,0)+COUNTIF($AF$1:AF67,AF68),"")&amp;IF(J68=10,RANK(L68,$AG$19:$AG$302,0)+COUNTIF($AG$1:AG67,AG68),"")&amp;IF(J68=11,RANK(L68,$AH$19:$AH$302,0)+COUNTIF($AH$1:AH67,AH68),"")</f>
        <v>50</v>
      </c>
      <c r="N68" s="9" t="s">
        <v>236</v>
      </c>
      <c r="Z68" s="10" t="str">
        <f t="shared" si="5"/>
        <v/>
      </c>
      <c r="AA68" s="10" t="str">
        <f t="shared" si="6"/>
        <v/>
      </c>
      <c r="AB68" s="10" t="str">
        <f t="shared" si="7"/>
        <v/>
      </c>
      <c r="AC68" s="10">
        <f t="shared" si="8"/>
        <v>32</v>
      </c>
      <c r="AD68" s="10" t="str">
        <f t="shared" si="9"/>
        <v/>
      </c>
      <c r="AE68" s="10" t="str">
        <f t="shared" si="10"/>
        <v/>
      </c>
      <c r="AF68" s="10" t="str">
        <f t="shared" si="11"/>
        <v/>
      </c>
      <c r="AG68" s="10" t="str">
        <f t="shared" si="12"/>
        <v/>
      </c>
      <c r="AH68" s="10" t="str">
        <f t="shared" si="13"/>
        <v/>
      </c>
      <c r="AI68" s="13" t="str">
        <f t="shared" si="14"/>
        <v>49</v>
      </c>
      <c r="AJ68" s="11">
        <f t="shared" si="15"/>
        <v>49</v>
      </c>
    </row>
    <row r="69" spans="1:36" x14ac:dyDescent="0.25">
      <c r="A69" s="1">
        <v>51</v>
      </c>
      <c r="B69" s="4">
        <v>48</v>
      </c>
      <c r="C69" s="9" t="s">
        <v>295</v>
      </c>
      <c r="D69" s="9" t="s">
        <v>88</v>
      </c>
      <c r="E69" s="9" t="s">
        <v>37</v>
      </c>
      <c r="F69" s="9">
        <v>1205446356</v>
      </c>
      <c r="G69" s="9" t="s">
        <v>118</v>
      </c>
      <c r="H69" s="27"/>
      <c r="I69" s="6">
        <v>6</v>
      </c>
      <c r="J69" s="6">
        <v>6</v>
      </c>
      <c r="K69" s="9">
        <v>8</v>
      </c>
      <c r="L69" s="7">
        <f t="shared" si="16"/>
        <v>32</v>
      </c>
      <c r="M69" s="8" t="str">
        <f>IF(J69=4,RANK(L69,$AA$19:$AA$302,0)+COUNTIF($AA$1:AA68,AA69),"")&amp;IF(J69=5,RANK(L69,$AB$19:$AB$302,0)+COUNTIF($AB$1:AB68,AB69),"")&amp;IF(J69=6,RANK(L69,$AC$19:$AC$302,0)+COUNTIF($AC$1:AC68,AC69),"")&amp;IF(J69=7,RANK(L69,$AD$19:$AD$302,0)+COUNTIF($AD$1:AD68,AD69),"")&amp;IF(J69=8,RANK(L69,$AE$19:$AE$302,0)+COUNTIF($AE$1:AE68,AE69),"")&amp;IF(J69=9,RANK(L69,$AF$19:$AF$302,0)+COUNTIF($AF$1:AF68,AF69),"")&amp;IF(J69=10,RANK(L69,$AG$19:$AG$302,0)+COUNTIF($AG$1:AG68,AG69),"")&amp;IF(J69=11,RANK(L69,$AH$19:$AH$302,0)+COUNTIF($AH$1:AH68,AH69),"")</f>
        <v>51</v>
      </c>
      <c r="N69" s="9" t="s">
        <v>236</v>
      </c>
      <c r="Z69" s="10" t="str">
        <f t="shared" si="5"/>
        <v/>
      </c>
      <c r="AA69" s="10" t="str">
        <f t="shared" si="6"/>
        <v/>
      </c>
      <c r="AB69" s="10" t="str">
        <f t="shared" si="7"/>
        <v/>
      </c>
      <c r="AC69" s="10">
        <f t="shared" si="8"/>
        <v>32</v>
      </c>
      <c r="AD69" s="10" t="str">
        <f t="shared" si="9"/>
        <v/>
      </c>
      <c r="AE69" s="10" t="str">
        <f t="shared" si="10"/>
        <v/>
      </c>
      <c r="AF69" s="10" t="str">
        <f t="shared" si="11"/>
        <v/>
      </c>
      <c r="AG69" s="10" t="str">
        <f t="shared" si="12"/>
        <v/>
      </c>
      <c r="AH69" s="10" t="str">
        <f t="shared" si="13"/>
        <v/>
      </c>
      <c r="AI69" s="13" t="str">
        <f t="shared" si="14"/>
        <v>49</v>
      </c>
      <c r="AJ69" s="11">
        <f t="shared" si="15"/>
        <v>49</v>
      </c>
    </row>
    <row r="70" spans="1:36" x14ac:dyDescent="0.25">
      <c r="A70" s="1">
        <v>52</v>
      </c>
      <c r="B70" s="4">
        <v>48</v>
      </c>
      <c r="C70" s="9" t="s">
        <v>296</v>
      </c>
      <c r="D70" s="9" t="s">
        <v>161</v>
      </c>
      <c r="E70" s="9" t="s">
        <v>154</v>
      </c>
      <c r="F70" s="9">
        <v>17003959</v>
      </c>
      <c r="G70" s="9" t="s">
        <v>53</v>
      </c>
      <c r="H70" s="27"/>
      <c r="I70" s="6">
        <v>6</v>
      </c>
      <c r="J70" s="6">
        <v>6</v>
      </c>
      <c r="K70" s="9">
        <v>8</v>
      </c>
      <c r="L70" s="7">
        <f t="shared" si="16"/>
        <v>32</v>
      </c>
      <c r="M70" s="8" t="str">
        <f>IF(J70=4,RANK(L70,$AA$19:$AA$302,0)+COUNTIF($AA$1:AA69,AA70),"")&amp;IF(J70=5,RANK(L70,$AB$19:$AB$302,0)+COUNTIF($AB$1:AB69,AB70),"")&amp;IF(J70=6,RANK(L70,$AC$19:$AC$302,0)+COUNTIF($AC$1:AC69,AC70),"")&amp;IF(J70=7,RANK(L70,$AD$19:$AD$302,0)+COUNTIF($AD$1:AD69,AD70),"")&amp;IF(J70=8,RANK(L70,$AE$19:$AE$302,0)+COUNTIF($AE$1:AE69,AE70),"")&amp;IF(J70=9,RANK(L70,$AF$19:$AF$302,0)+COUNTIF($AF$1:AF69,AF70),"")&amp;IF(J70=10,RANK(L70,$AG$19:$AG$302,0)+COUNTIF($AG$1:AG69,AG70),"")&amp;IF(J70=11,RANK(L70,$AH$19:$AH$302,0)+COUNTIF($AH$1:AH69,AH70),"")</f>
        <v>52</v>
      </c>
      <c r="N70" s="9" t="s">
        <v>236</v>
      </c>
      <c r="Z70" s="10" t="str">
        <f t="shared" si="5"/>
        <v/>
      </c>
      <c r="AA70" s="10" t="str">
        <f t="shared" si="6"/>
        <v/>
      </c>
      <c r="AB70" s="10" t="str">
        <f t="shared" si="7"/>
        <v/>
      </c>
      <c r="AC70" s="10">
        <f t="shared" si="8"/>
        <v>32</v>
      </c>
      <c r="AD70" s="10" t="str">
        <f t="shared" si="9"/>
        <v/>
      </c>
      <c r="AE70" s="10" t="str">
        <f t="shared" si="10"/>
        <v/>
      </c>
      <c r="AF70" s="10" t="str">
        <f t="shared" si="11"/>
        <v/>
      </c>
      <c r="AG70" s="10" t="str">
        <f t="shared" si="12"/>
        <v/>
      </c>
      <c r="AH70" s="10" t="str">
        <f t="shared" si="13"/>
        <v/>
      </c>
      <c r="AI70" s="13" t="str">
        <f t="shared" si="14"/>
        <v>49</v>
      </c>
      <c r="AJ70" s="11">
        <f t="shared" si="15"/>
        <v>49</v>
      </c>
    </row>
    <row r="71" spans="1:36" x14ac:dyDescent="0.25">
      <c r="A71" s="1">
        <v>53</v>
      </c>
      <c r="B71" s="4">
        <v>48</v>
      </c>
      <c r="C71" s="9" t="s">
        <v>297</v>
      </c>
      <c r="D71" s="9" t="s">
        <v>158</v>
      </c>
      <c r="E71" s="9" t="s">
        <v>256</v>
      </c>
      <c r="F71" s="9">
        <v>3871287893</v>
      </c>
      <c r="G71" s="9" t="s">
        <v>43</v>
      </c>
      <c r="H71" s="27"/>
      <c r="I71" s="6">
        <v>6</v>
      </c>
      <c r="J71" s="6">
        <v>6</v>
      </c>
      <c r="K71" s="9">
        <v>8</v>
      </c>
      <c r="L71" s="7">
        <f t="shared" si="16"/>
        <v>32</v>
      </c>
      <c r="M71" s="8" t="str">
        <f>IF(J71=4,RANK(L71,$AA$19:$AA$302,0)+COUNTIF($AA$1:AA70,AA71),"")&amp;IF(J71=5,RANK(L71,$AB$19:$AB$302,0)+COUNTIF($AB$1:AB70,AB71),"")&amp;IF(J71=6,RANK(L71,$AC$19:$AC$302,0)+COUNTIF($AC$1:AC70,AC71),"")&amp;IF(J71=7,RANK(L71,$AD$19:$AD$302,0)+COUNTIF($AD$1:AD70,AD71),"")&amp;IF(J71=8,RANK(L71,$AE$19:$AE$302,0)+COUNTIF($AE$1:AE70,AE71),"")&amp;IF(J71=9,RANK(L71,$AF$19:$AF$302,0)+COUNTIF($AF$1:AF70,AF71),"")&amp;IF(J71=10,RANK(L71,$AG$19:$AG$302,0)+COUNTIF($AG$1:AG70,AG71),"")&amp;IF(J71=11,RANK(L71,$AH$19:$AH$302,0)+COUNTIF($AH$1:AH70,AH71),"")</f>
        <v>53</v>
      </c>
      <c r="N71" s="9" t="s">
        <v>236</v>
      </c>
      <c r="Z71" s="10" t="str">
        <f t="shared" si="5"/>
        <v/>
      </c>
      <c r="AA71" s="10" t="str">
        <f t="shared" si="6"/>
        <v/>
      </c>
      <c r="AB71" s="10" t="str">
        <f t="shared" si="7"/>
        <v/>
      </c>
      <c r="AC71" s="10">
        <f t="shared" si="8"/>
        <v>32</v>
      </c>
      <c r="AD71" s="10" t="str">
        <f t="shared" si="9"/>
        <v/>
      </c>
      <c r="AE71" s="10" t="str">
        <f t="shared" si="10"/>
        <v/>
      </c>
      <c r="AF71" s="10" t="str">
        <f t="shared" si="11"/>
        <v/>
      </c>
      <c r="AG71" s="10" t="str">
        <f t="shared" si="12"/>
        <v/>
      </c>
      <c r="AH71" s="10" t="str">
        <f t="shared" si="13"/>
        <v/>
      </c>
      <c r="AI71" s="13" t="str">
        <f t="shared" si="14"/>
        <v>49</v>
      </c>
      <c r="AJ71" s="11">
        <f t="shared" si="15"/>
        <v>49</v>
      </c>
    </row>
    <row r="72" spans="1:36" x14ac:dyDescent="0.25">
      <c r="A72" s="1">
        <v>54</v>
      </c>
      <c r="B72" s="4">
        <v>48</v>
      </c>
      <c r="C72" s="9" t="s">
        <v>298</v>
      </c>
      <c r="D72" s="9" t="s">
        <v>299</v>
      </c>
      <c r="E72" s="9" t="s">
        <v>40</v>
      </c>
      <c r="F72" s="9">
        <v>2277552122</v>
      </c>
      <c r="G72" s="9" t="s">
        <v>53</v>
      </c>
      <c r="H72" s="27"/>
      <c r="I72" s="6">
        <v>6</v>
      </c>
      <c r="J72" s="6">
        <v>6</v>
      </c>
      <c r="K72" s="9">
        <v>8</v>
      </c>
      <c r="L72" s="7">
        <f t="shared" si="16"/>
        <v>32</v>
      </c>
      <c r="M72" s="8" t="str">
        <f>IF(J72=4,RANK(L72,$AA$19:$AA$302,0)+COUNTIF($AA$1:AA71,AA72),"")&amp;IF(J72=5,RANK(L72,$AB$19:$AB$302,0)+COUNTIF($AB$1:AB71,AB72),"")&amp;IF(J72=6,RANK(L72,$AC$19:$AC$302,0)+COUNTIF($AC$1:AC71,AC72),"")&amp;IF(J72=7,RANK(L72,$AD$19:$AD$302,0)+COUNTIF($AD$1:AD71,AD72),"")&amp;IF(J72=8,RANK(L72,$AE$19:$AE$302,0)+COUNTIF($AE$1:AE71,AE72),"")&amp;IF(J72=9,RANK(L72,$AF$19:$AF$302,0)+COUNTIF($AF$1:AF71,AF72),"")&amp;IF(J72=10,RANK(L72,$AG$19:$AG$302,0)+COUNTIF($AG$1:AG71,AG72),"")&amp;IF(J72=11,RANK(L72,$AH$19:$AH$302,0)+COUNTIF($AH$1:AH71,AH72),"")</f>
        <v>54</v>
      </c>
      <c r="N72" s="9" t="s">
        <v>236</v>
      </c>
      <c r="Z72" s="10" t="str">
        <f t="shared" si="5"/>
        <v/>
      </c>
      <c r="AA72" s="10" t="str">
        <f t="shared" si="6"/>
        <v/>
      </c>
      <c r="AB72" s="10" t="str">
        <f t="shared" si="7"/>
        <v/>
      </c>
      <c r="AC72" s="10">
        <f t="shared" si="8"/>
        <v>32</v>
      </c>
      <c r="AD72" s="10" t="str">
        <f t="shared" si="9"/>
        <v/>
      </c>
      <c r="AE72" s="10" t="str">
        <f t="shared" si="10"/>
        <v/>
      </c>
      <c r="AF72" s="10" t="str">
        <f t="shared" si="11"/>
        <v/>
      </c>
      <c r="AG72" s="10" t="str">
        <f t="shared" si="12"/>
        <v/>
      </c>
      <c r="AH72" s="10" t="str">
        <f t="shared" si="13"/>
        <v/>
      </c>
      <c r="AI72" s="13" t="str">
        <f t="shared" si="14"/>
        <v>49</v>
      </c>
      <c r="AJ72" s="11">
        <f t="shared" si="15"/>
        <v>49</v>
      </c>
    </row>
    <row r="73" spans="1:36" x14ac:dyDescent="0.25">
      <c r="A73" s="1">
        <v>55</v>
      </c>
      <c r="B73" s="4">
        <v>48</v>
      </c>
      <c r="C73" s="9" t="s">
        <v>300</v>
      </c>
      <c r="D73" s="9" t="s">
        <v>301</v>
      </c>
      <c r="E73" s="9" t="s">
        <v>302</v>
      </c>
      <c r="F73" s="9">
        <v>2756410354</v>
      </c>
      <c r="G73" s="9" t="s">
        <v>43</v>
      </c>
      <c r="H73" s="27"/>
      <c r="I73" s="6">
        <v>6</v>
      </c>
      <c r="J73" s="6">
        <v>6</v>
      </c>
      <c r="K73" s="9">
        <v>8</v>
      </c>
      <c r="L73" s="7">
        <f t="shared" si="16"/>
        <v>32</v>
      </c>
      <c r="M73" s="8" t="str">
        <f>IF(J73=4,RANK(L73,$AA$19:$AA$302,0)+COUNTIF($AA$1:AA72,AA73),"")&amp;IF(J73=5,RANK(L73,$AB$19:$AB$302,0)+COUNTIF($AB$1:AB72,AB73),"")&amp;IF(J73=6,RANK(L73,$AC$19:$AC$302,0)+COUNTIF($AC$1:AC72,AC73),"")&amp;IF(J73=7,RANK(L73,$AD$19:$AD$302,0)+COUNTIF($AD$1:AD72,AD73),"")&amp;IF(J73=8,RANK(L73,$AE$19:$AE$302,0)+COUNTIF($AE$1:AE72,AE73),"")&amp;IF(J73=9,RANK(L73,$AF$19:$AF$302,0)+COUNTIF($AF$1:AF72,AF73),"")&amp;IF(J73=10,RANK(L73,$AG$19:$AG$302,0)+COUNTIF($AG$1:AG72,AG73),"")&amp;IF(J73=11,RANK(L73,$AH$19:$AH$302,0)+COUNTIF($AH$1:AH72,AH73),"")</f>
        <v>55</v>
      </c>
      <c r="N73" s="9" t="s">
        <v>236</v>
      </c>
      <c r="Z73" s="10" t="str">
        <f t="shared" si="5"/>
        <v/>
      </c>
      <c r="AA73" s="10" t="str">
        <f t="shared" si="6"/>
        <v/>
      </c>
      <c r="AB73" s="10" t="str">
        <f t="shared" si="7"/>
        <v/>
      </c>
      <c r="AC73" s="10">
        <f t="shared" si="8"/>
        <v>32</v>
      </c>
      <c r="AD73" s="10" t="str">
        <f t="shared" si="9"/>
        <v/>
      </c>
      <c r="AE73" s="10" t="str">
        <f t="shared" si="10"/>
        <v/>
      </c>
      <c r="AF73" s="10" t="str">
        <f t="shared" si="11"/>
        <v/>
      </c>
      <c r="AG73" s="10" t="str">
        <f t="shared" si="12"/>
        <v/>
      </c>
      <c r="AH73" s="10" t="str">
        <f t="shared" si="13"/>
        <v/>
      </c>
      <c r="AI73" s="13" t="str">
        <f t="shared" si="14"/>
        <v>49</v>
      </c>
      <c r="AJ73" s="11">
        <f t="shared" si="15"/>
        <v>49</v>
      </c>
    </row>
    <row r="74" spans="1:36" x14ac:dyDescent="0.25">
      <c r="A74" s="1">
        <v>56</v>
      </c>
      <c r="B74" s="4">
        <v>48</v>
      </c>
      <c r="C74" s="9" t="s">
        <v>303</v>
      </c>
      <c r="D74" s="9" t="s">
        <v>88</v>
      </c>
      <c r="E74" s="9" t="s">
        <v>47</v>
      </c>
      <c r="F74" s="9">
        <v>1126878974</v>
      </c>
      <c r="G74" s="9" t="s">
        <v>118</v>
      </c>
      <c r="H74" s="27"/>
      <c r="I74" s="6">
        <v>6</v>
      </c>
      <c r="J74" s="6">
        <v>6</v>
      </c>
      <c r="K74" s="9">
        <v>8</v>
      </c>
      <c r="L74" s="7">
        <f t="shared" si="16"/>
        <v>32</v>
      </c>
      <c r="M74" s="8" t="str">
        <f>IF(J74=4,RANK(L74,$AA$19:$AA$302,0)+COUNTIF($AA$1:AA73,AA74),"")&amp;IF(J74=5,RANK(L74,$AB$19:$AB$302,0)+COUNTIF($AB$1:AB73,AB74),"")&amp;IF(J74=6,RANK(L74,$AC$19:$AC$302,0)+COUNTIF($AC$1:AC73,AC74),"")&amp;IF(J74=7,RANK(L74,$AD$19:$AD$302,0)+COUNTIF($AD$1:AD73,AD74),"")&amp;IF(J74=8,RANK(L74,$AE$19:$AE$302,0)+COUNTIF($AE$1:AE73,AE74),"")&amp;IF(J74=9,RANK(L74,$AF$19:$AF$302,0)+COUNTIF($AF$1:AF73,AF74),"")&amp;IF(J74=10,RANK(L74,$AG$19:$AG$302,0)+COUNTIF($AG$1:AG73,AG74),"")&amp;IF(J74=11,RANK(L74,$AH$19:$AH$302,0)+COUNTIF($AH$1:AH73,AH74),"")</f>
        <v>56</v>
      </c>
      <c r="N74" s="9" t="s">
        <v>236</v>
      </c>
      <c r="Z74" s="10" t="str">
        <f t="shared" si="5"/>
        <v/>
      </c>
      <c r="AA74" s="10" t="str">
        <f t="shared" si="6"/>
        <v/>
      </c>
      <c r="AB74" s="10" t="str">
        <f t="shared" si="7"/>
        <v/>
      </c>
      <c r="AC74" s="10">
        <f t="shared" si="8"/>
        <v>32</v>
      </c>
      <c r="AD74" s="10" t="str">
        <f t="shared" si="9"/>
        <v/>
      </c>
      <c r="AE74" s="10" t="str">
        <f t="shared" si="10"/>
        <v/>
      </c>
      <c r="AF74" s="10" t="str">
        <f t="shared" si="11"/>
        <v/>
      </c>
      <c r="AG74" s="10" t="str">
        <f t="shared" si="12"/>
        <v/>
      </c>
      <c r="AH74" s="10" t="str">
        <f t="shared" si="13"/>
        <v/>
      </c>
      <c r="AI74" s="13" t="str">
        <f t="shared" si="14"/>
        <v>49</v>
      </c>
      <c r="AJ74" s="11">
        <f t="shared" si="15"/>
        <v>49</v>
      </c>
    </row>
    <row r="75" spans="1:36" x14ac:dyDescent="0.25">
      <c r="A75" s="1">
        <v>57</v>
      </c>
      <c r="B75" s="4">
        <v>48</v>
      </c>
      <c r="C75" s="9" t="s">
        <v>304</v>
      </c>
      <c r="D75" s="9" t="s">
        <v>254</v>
      </c>
      <c r="E75" s="9" t="s">
        <v>275</v>
      </c>
      <c r="F75" s="9">
        <v>3740896260</v>
      </c>
      <c r="G75" s="9" t="s">
        <v>43</v>
      </c>
      <c r="H75" s="27"/>
      <c r="I75" s="6">
        <v>6</v>
      </c>
      <c r="J75" s="6">
        <v>6</v>
      </c>
      <c r="K75" s="9">
        <v>8</v>
      </c>
      <c r="L75" s="7">
        <f t="shared" si="16"/>
        <v>32</v>
      </c>
      <c r="M75" s="8" t="str">
        <f>IF(J75=4,RANK(L75,$AA$19:$AA$302,0)+COUNTIF($AA$1:AA74,AA75),"")&amp;IF(J75=5,RANK(L75,$AB$19:$AB$302,0)+COUNTIF($AB$1:AB74,AB75),"")&amp;IF(J75=6,RANK(L75,$AC$19:$AC$302,0)+COUNTIF($AC$1:AC74,AC75),"")&amp;IF(J75=7,RANK(L75,$AD$19:$AD$302,0)+COUNTIF($AD$1:AD74,AD75),"")&amp;IF(J75=8,RANK(L75,$AE$19:$AE$302,0)+COUNTIF($AE$1:AE74,AE75),"")&amp;IF(J75=9,RANK(L75,$AF$19:$AF$302,0)+COUNTIF($AF$1:AF74,AF75),"")&amp;IF(J75=10,RANK(L75,$AG$19:$AG$302,0)+COUNTIF($AG$1:AG74,AG75),"")&amp;IF(J75=11,RANK(L75,$AH$19:$AH$302,0)+COUNTIF($AH$1:AH74,AH75),"")</f>
        <v>57</v>
      </c>
      <c r="N75" s="9" t="s">
        <v>236</v>
      </c>
      <c r="Z75" s="10" t="str">
        <f t="shared" si="5"/>
        <v/>
      </c>
      <c r="AA75" s="10" t="str">
        <f t="shared" si="6"/>
        <v/>
      </c>
      <c r="AB75" s="10" t="str">
        <f t="shared" si="7"/>
        <v/>
      </c>
      <c r="AC75" s="10">
        <f t="shared" si="8"/>
        <v>32</v>
      </c>
      <c r="AD75" s="10" t="str">
        <f t="shared" si="9"/>
        <v/>
      </c>
      <c r="AE75" s="10" t="str">
        <f t="shared" si="10"/>
        <v/>
      </c>
      <c r="AF75" s="10" t="str">
        <f t="shared" si="11"/>
        <v/>
      </c>
      <c r="AG75" s="10" t="str">
        <f t="shared" si="12"/>
        <v/>
      </c>
      <c r="AH75" s="10" t="str">
        <f t="shared" si="13"/>
        <v/>
      </c>
      <c r="AI75" s="13" t="str">
        <f t="shared" si="14"/>
        <v>49</v>
      </c>
      <c r="AJ75" s="11">
        <f t="shared" si="15"/>
        <v>49</v>
      </c>
    </row>
    <row r="76" spans="1:36" x14ac:dyDescent="0.25">
      <c r="A76" s="1">
        <v>58</v>
      </c>
      <c r="B76" s="4">
        <v>48</v>
      </c>
      <c r="C76" s="9" t="s">
        <v>193</v>
      </c>
      <c r="D76" s="9" t="s">
        <v>61</v>
      </c>
      <c r="E76" s="9" t="s">
        <v>40</v>
      </c>
      <c r="F76" s="9">
        <v>763643621</v>
      </c>
      <c r="G76" s="9" t="s">
        <v>53</v>
      </c>
      <c r="H76" s="27"/>
      <c r="I76" s="6">
        <v>6</v>
      </c>
      <c r="J76" s="6">
        <v>6</v>
      </c>
      <c r="K76" s="9">
        <v>8</v>
      </c>
      <c r="L76" s="7">
        <f t="shared" si="16"/>
        <v>32</v>
      </c>
      <c r="M76" s="8" t="str">
        <f>IF(J76=4,RANK(L76,$AA$19:$AA$302,0)+COUNTIF($AA$1:AA75,AA76),"")&amp;IF(J76=5,RANK(L76,$AB$19:$AB$302,0)+COUNTIF($AB$1:AB75,AB76),"")&amp;IF(J76=6,RANK(L76,$AC$19:$AC$302,0)+COUNTIF($AC$1:AC75,AC76),"")&amp;IF(J76=7,RANK(L76,$AD$19:$AD$302,0)+COUNTIF($AD$1:AD75,AD76),"")&amp;IF(J76=8,RANK(L76,$AE$19:$AE$302,0)+COUNTIF($AE$1:AE75,AE76),"")&amp;IF(J76=9,RANK(L76,$AF$19:$AF$302,0)+COUNTIF($AF$1:AF75,AF76),"")&amp;IF(J76=10,RANK(L76,$AG$19:$AG$302,0)+COUNTIF($AG$1:AG75,AG76),"")&amp;IF(J76=11,RANK(L76,$AH$19:$AH$302,0)+COUNTIF($AH$1:AH75,AH76),"")</f>
        <v>58</v>
      </c>
      <c r="N76" s="9" t="s">
        <v>236</v>
      </c>
      <c r="Z76" s="10" t="str">
        <f t="shared" si="5"/>
        <v/>
      </c>
      <c r="AA76" s="10" t="str">
        <f t="shared" si="6"/>
        <v/>
      </c>
      <c r="AB76" s="10" t="str">
        <f t="shared" si="7"/>
        <v/>
      </c>
      <c r="AC76" s="10">
        <f t="shared" si="8"/>
        <v>32</v>
      </c>
      <c r="AD76" s="10" t="str">
        <f t="shared" si="9"/>
        <v/>
      </c>
      <c r="AE76" s="10" t="str">
        <f t="shared" si="10"/>
        <v/>
      </c>
      <c r="AF76" s="10" t="str">
        <f t="shared" si="11"/>
        <v/>
      </c>
      <c r="AG76" s="10" t="str">
        <f t="shared" si="12"/>
        <v/>
      </c>
      <c r="AH76" s="10" t="str">
        <f t="shared" si="13"/>
        <v/>
      </c>
      <c r="AI76" s="13" t="str">
        <f t="shared" si="14"/>
        <v>49</v>
      </c>
      <c r="AJ76" s="11">
        <f t="shared" si="15"/>
        <v>49</v>
      </c>
    </row>
    <row r="77" spans="1:36" x14ac:dyDescent="0.25">
      <c r="A77" s="1">
        <v>59</v>
      </c>
      <c r="B77" s="4">
        <v>48</v>
      </c>
      <c r="C77" s="9" t="s">
        <v>305</v>
      </c>
      <c r="D77" s="9" t="s">
        <v>254</v>
      </c>
      <c r="E77" s="9" t="s">
        <v>52</v>
      </c>
      <c r="F77" s="9">
        <v>3212116620</v>
      </c>
      <c r="G77" s="9" t="s">
        <v>62</v>
      </c>
      <c r="H77" s="27"/>
      <c r="I77" s="6">
        <v>6</v>
      </c>
      <c r="J77" s="6">
        <v>6</v>
      </c>
      <c r="K77" s="9">
        <v>8</v>
      </c>
      <c r="L77" s="7">
        <f t="shared" si="16"/>
        <v>32</v>
      </c>
      <c r="M77" s="8" t="str">
        <f>IF(J77=4,RANK(L77,$AA$19:$AA$302,0)+COUNTIF($AA$1:AA76,AA77),"")&amp;IF(J77=5,RANK(L77,$AB$19:$AB$302,0)+COUNTIF($AB$1:AB76,AB77),"")&amp;IF(J77=6,RANK(L77,$AC$19:$AC$302,0)+COUNTIF($AC$1:AC76,AC77),"")&amp;IF(J77=7,RANK(L77,$AD$19:$AD$302,0)+COUNTIF($AD$1:AD76,AD77),"")&amp;IF(J77=8,RANK(L77,$AE$19:$AE$302,0)+COUNTIF($AE$1:AE76,AE77),"")&amp;IF(J77=9,RANK(L77,$AF$19:$AF$302,0)+COUNTIF($AF$1:AF76,AF77),"")&amp;IF(J77=10,RANK(L77,$AG$19:$AG$302,0)+COUNTIF($AG$1:AG76,AG77),"")&amp;IF(J77=11,RANK(L77,$AH$19:$AH$302,0)+COUNTIF($AH$1:AH76,AH77),"")</f>
        <v>59</v>
      </c>
      <c r="N77" s="9" t="s">
        <v>236</v>
      </c>
      <c r="Z77" s="10" t="str">
        <f t="shared" si="5"/>
        <v/>
      </c>
      <c r="AA77" s="10" t="str">
        <f t="shared" si="6"/>
        <v/>
      </c>
      <c r="AB77" s="10" t="str">
        <f t="shared" si="7"/>
        <v/>
      </c>
      <c r="AC77" s="10">
        <f t="shared" si="8"/>
        <v>32</v>
      </c>
      <c r="AD77" s="10" t="str">
        <f t="shared" si="9"/>
        <v/>
      </c>
      <c r="AE77" s="10" t="str">
        <f t="shared" si="10"/>
        <v/>
      </c>
      <c r="AF77" s="10" t="str">
        <f t="shared" si="11"/>
        <v/>
      </c>
      <c r="AG77" s="10" t="str">
        <f t="shared" si="12"/>
        <v/>
      </c>
      <c r="AH77" s="10" t="str">
        <f t="shared" si="13"/>
        <v/>
      </c>
      <c r="AI77" s="13" t="str">
        <f t="shared" si="14"/>
        <v>49</v>
      </c>
      <c r="AJ77" s="11">
        <f t="shared" si="15"/>
        <v>49</v>
      </c>
    </row>
    <row r="78" spans="1:36" x14ac:dyDescent="0.25">
      <c r="A78" s="1">
        <v>60</v>
      </c>
      <c r="B78" s="4">
        <v>48</v>
      </c>
      <c r="C78" s="9" t="s">
        <v>184</v>
      </c>
      <c r="D78" s="9" t="s">
        <v>230</v>
      </c>
      <c r="E78" s="9" t="s">
        <v>40</v>
      </c>
      <c r="F78" s="9">
        <v>2555263019</v>
      </c>
      <c r="G78" s="9" t="s">
        <v>118</v>
      </c>
      <c r="H78" s="27"/>
      <c r="I78" s="6">
        <v>6</v>
      </c>
      <c r="J78" s="6">
        <v>6</v>
      </c>
      <c r="K78" s="9">
        <v>8</v>
      </c>
      <c r="L78" s="7">
        <f t="shared" si="16"/>
        <v>32</v>
      </c>
      <c r="M78" s="8" t="str">
        <f>IF(J78=4,RANK(L78,$AA$19:$AA$302,0)+COUNTIF($AA$1:AA77,AA78),"")&amp;IF(J78=5,RANK(L78,$AB$19:$AB$302,0)+COUNTIF($AB$1:AB77,AB78),"")&amp;IF(J78=6,RANK(L78,$AC$19:$AC$302,0)+COUNTIF($AC$1:AC77,AC78),"")&amp;IF(J78=7,RANK(L78,$AD$19:$AD$302,0)+COUNTIF($AD$1:AD77,AD78),"")&amp;IF(J78=8,RANK(L78,$AE$19:$AE$302,0)+COUNTIF($AE$1:AE77,AE78),"")&amp;IF(J78=9,RANK(L78,$AF$19:$AF$302,0)+COUNTIF($AF$1:AF77,AF78),"")&amp;IF(J78=10,RANK(L78,$AG$19:$AG$302,0)+COUNTIF($AG$1:AG77,AG78),"")&amp;IF(J78=11,RANK(L78,$AH$19:$AH$302,0)+COUNTIF($AH$1:AH77,AH78),"")</f>
        <v>60</v>
      </c>
      <c r="N78" s="9" t="s">
        <v>236</v>
      </c>
      <c r="Z78" s="10" t="str">
        <f t="shared" si="5"/>
        <v/>
      </c>
      <c r="AA78" s="10" t="str">
        <f t="shared" si="6"/>
        <v/>
      </c>
      <c r="AB78" s="10" t="str">
        <f t="shared" si="7"/>
        <v/>
      </c>
      <c r="AC78" s="10">
        <f t="shared" si="8"/>
        <v>32</v>
      </c>
      <c r="AD78" s="10" t="str">
        <f t="shared" si="9"/>
        <v/>
      </c>
      <c r="AE78" s="10" t="str">
        <f t="shared" si="10"/>
        <v/>
      </c>
      <c r="AF78" s="10" t="str">
        <f t="shared" si="11"/>
        <v/>
      </c>
      <c r="AG78" s="10" t="str">
        <f t="shared" si="12"/>
        <v/>
      </c>
      <c r="AH78" s="10" t="str">
        <f t="shared" si="13"/>
        <v/>
      </c>
      <c r="AI78" s="13" t="str">
        <f t="shared" si="14"/>
        <v>49</v>
      </c>
      <c r="AJ78" s="11">
        <f t="shared" si="15"/>
        <v>49</v>
      </c>
    </row>
    <row r="79" spans="1:36" x14ac:dyDescent="0.25">
      <c r="A79" s="1">
        <v>61</v>
      </c>
      <c r="B79" s="4">
        <v>48</v>
      </c>
      <c r="C79" s="9" t="s">
        <v>306</v>
      </c>
      <c r="D79" s="9" t="s">
        <v>51</v>
      </c>
      <c r="E79" s="9" t="s">
        <v>47</v>
      </c>
      <c r="F79" s="9">
        <v>2844508941</v>
      </c>
      <c r="G79" s="9" t="s">
        <v>53</v>
      </c>
      <c r="H79" s="27"/>
      <c r="I79" s="6">
        <v>6</v>
      </c>
      <c r="J79" s="6">
        <v>6</v>
      </c>
      <c r="K79" s="9">
        <v>8</v>
      </c>
      <c r="L79" s="7">
        <f t="shared" si="16"/>
        <v>32</v>
      </c>
      <c r="M79" s="8" t="str">
        <f>IF(J79=4,RANK(L79,$AA$19:$AA$302,0)+COUNTIF($AA$1:AA78,AA79),"")&amp;IF(J79=5,RANK(L79,$AB$19:$AB$302,0)+COUNTIF($AB$1:AB78,AB79),"")&amp;IF(J79=6,RANK(L79,$AC$19:$AC$302,0)+COUNTIF($AC$1:AC78,AC79),"")&amp;IF(J79=7,RANK(L79,$AD$19:$AD$302,0)+COUNTIF($AD$1:AD78,AD79),"")&amp;IF(J79=8,RANK(L79,$AE$19:$AE$302,0)+COUNTIF($AE$1:AE78,AE79),"")&amp;IF(J79=9,RANK(L79,$AF$19:$AF$302,0)+COUNTIF($AF$1:AF78,AF79),"")&amp;IF(J79=10,RANK(L79,$AG$19:$AG$302,0)+COUNTIF($AG$1:AG78,AG79),"")&amp;IF(J79=11,RANK(L79,$AH$19:$AH$302,0)+COUNTIF($AH$1:AH78,AH79),"")</f>
        <v>61</v>
      </c>
      <c r="N79" s="9" t="s">
        <v>236</v>
      </c>
      <c r="Z79" s="10" t="str">
        <f t="shared" si="5"/>
        <v/>
      </c>
      <c r="AA79" s="10" t="str">
        <f t="shared" si="6"/>
        <v/>
      </c>
      <c r="AB79" s="10" t="str">
        <f t="shared" si="7"/>
        <v/>
      </c>
      <c r="AC79" s="10">
        <f t="shared" si="8"/>
        <v>32</v>
      </c>
      <c r="AD79" s="10" t="str">
        <f t="shared" si="9"/>
        <v/>
      </c>
      <c r="AE79" s="10" t="str">
        <f t="shared" si="10"/>
        <v/>
      </c>
      <c r="AF79" s="10" t="str">
        <f t="shared" si="11"/>
        <v/>
      </c>
      <c r="AG79" s="10" t="str">
        <f t="shared" si="12"/>
        <v/>
      </c>
      <c r="AH79" s="10" t="str">
        <f t="shared" si="13"/>
        <v/>
      </c>
      <c r="AI79" s="13" t="str">
        <f t="shared" si="14"/>
        <v>49</v>
      </c>
      <c r="AJ79" s="11">
        <f t="shared" si="15"/>
        <v>49</v>
      </c>
    </row>
    <row r="80" spans="1:36" x14ac:dyDescent="0.25">
      <c r="A80" s="1">
        <v>62</v>
      </c>
      <c r="B80" s="4">
        <v>48</v>
      </c>
      <c r="C80" s="9" t="s">
        <v>307</v>
      </c>
      <c r="D80" s="9" t="s">
        <v>158</v>
      </c>
      <c r="E80" s="9" t="s">
        <v>208</v>
      </c>
      <c r="F80" s="9">
        <v>1526417083</v>
      </c>
      <c r="G80" s="9" t="s">
        <v>118</v>
      </c>
      <c r="H80" s="27"/>
      <c r="I80" s="6">
        <v>6</v>
      </c>
      <c r="J80" s="6">
        <v>6</v>
      </c>
      <c r="K80" s="9">
        <v>8</v>
      </c>
      <c r="L80" s="7">
        <f t="shared" si="16"/>
        <v>32</v>
      </c>
      <c r="M80" s="8" t="str">
        <f>IF(J80=4,RANK(L80,$AA$19:$AA$302,0)+COUNTIF($AA$1:AA79,AA80),"")&amp;IF(J80=5,RANK(L80,$AB$19:$AB$302,0)+COUNTIF($AB$1:AB79,AB80),"")&amp;IF(J80=6,RANK(L80,$AC$19:$AC$302,0)+COUNTIF($AC$1:AC79,AC80),"")&amp;IF(J80=7,RANK(L80,$AD$19:$AD$302,0)+COUNTIF($AD$1:AD79,AD80),"")&amp;IF(J80=8,RANK(L80,$AE$19:$AE$302,0)+COUNTIF($AE$1:AE79,AE80),"")&amp;IF(J80=9,RANK(L80,$AF$19:$AF$302,0)+COUNTIF($AF$1:AF79,AF80),"")&amp;IF(J80=10,RANK(L80,$AG$19:$AG$302,0)+COUNTIF($AG$1:AG79,AG80),"")&amp;IF(J80=11,RANK(L80,$AH$19:$AH$302,0)+COUNTIF($AH$1:AH79,AH80),"")</f>
        <v>62</v>
      </c>
      <c r="N80" s="9" t="s">
        <v>236</v>
      </c>
      <c r="Z80" s="10" t="str">
        <f t="shared" si="5"/>
        <v/>
      </c>
      <c r="AA80" s="10" t="str">
        <f t="shared" si="6"/>
        <v/>
      </c>
      <c r="AB80" s="10" t="str">
        <f t="shared" si="7"/>
        <v/>
      </c>
      <c r="AC80" s="10">
        <f t="shared" si="8"/>
        <v>32</v>
      </c>
      <c r="AD80" s="10" t="str">
        <f t="shared" si="9"/>
        <v/>
      </c>
      <c r="AE80" s="10" t="str">
        <f t="shared" si="10"/>
        <v/>
      </c>
      <c r="AF80" s="10" t="str">
        <f t="shared" si="11"/>
        <v/>
      </c>
      <c r="AG80" s="10" t="str">
        <f t="shared" si="12"/>
        <v/>
      </c>
      <c r="AH80" s="10" t="str">
        <f t="shared" si="13"/>
        <v/>
      </c>
      <c r="AI80" s="13" t="str">
        <f t="shared" si="14"/>
        <v>49</v>
      </c>
      <c r="AJ80" s="11">
        <f t="shared" si="15"/>
        <v>49</v>
      </c>
    </row>
    <row r="81" spans="1:36" x14ac:dyDescent="0.25">
      <c r="A81" s="1">
        <v>63</v>
      </c>
      <c r="B81" s="4">
        <v>48</v>
      </c>
      <c r="C81" s="9" t="s">
        <v>308</v>
      </c>
      <c r="D81" s="9" t="s">
        <v>88</v>
      </c>
      <c r="E81" s="9" t="s">
        <v>37</v>
      </c>
      <c r="F81" s="9">
        <v>68324228</v>
      </c>
      <c r="G81" s="9" t="s">
        <v>118</v>
      </c>
      <c r="H81" s="27"/>
      <c r="I81" s="6">
        <v>6</v>
      </c>
      <c r="J81" s="6">
        <v>6</v>
      </c>
      <c r="K81" s="9">
        <v>7</v>
      </c>
      <c r="L81" s="7">
        <f t="shared" si="16"/>
        <v>28</v>
      </c>
      <c r="M81" s="8" t="str">
        <f>IF(J81=4,RANK(L81,$AA$19:$AA$302,0)+COUNTIF($AA$1:AA80,AA81),"")&amp;IF(J81=5,RANK(L81,$AB$19:$AB$302,0)+COUNTIF($AB$1:AB80,AB81),"")&amp;IF(J81=6,RANK(L81,$AC$19:$AC$302,0)+COUNTIF($AC$1:AC80,AC81),"")&amp;IF(J81=7,RANK(L81,$AD$19:$AD$302,0)+COUNTIF($AD$1:AD80,AD81),"")&amp;IF(J81=8,RANK(L81,$AE$19:$AE$302,0)+COUNTIF($AE$1:AE80,AE81),"")&amp;IF(J81=9,RANK(L81,$AF$19:$AF$302,0)+COUNTIF($AF$1:AF80,AF81),"")&amp;IF(J81=10,RANK(L81,$AG$19:$AG$302,0)+COUNTIF($AG$1:AG80,AG81),"")&amp;IF(J81=11,RANK(L81,$AH$19:$AH$302,0)+COUNTIF($AH$1:AH80,AH81),"")</f>
        <v>63</v>
      </c>
      <c r="N81" s="9" t="s">
        <v>236</v>
      </c>
      <c r="Z81" s="10" t="str">
        <f t="shared" si="5"/>
        <v/>
      </c>
      <c r="AA81" s="10" t="str">
        <f t="shared" si="6"/>
        <v/>
      </c>
      <c r="AB81" s="10" t="str">
        <f t="shared" si="7"/>
        <v/>
      </c>
      <c r="AC81" s="10">
        <f t="shared" si="8"/>
        <v>28</v>
      </c>
      <c r="AD81" s="10" t="str">
        <f t="shared" si="9"/>
        <v/>
      </c>
      <c r="AE81" s="10" t="str">
        <f t="shared" si="10"/>
        <v/>
      </c>
      <c r="AF81" s="10" t="str">
        <f t="shared" si="11"/>
        <v/>
      </c>
      <c r="AG81" s="10" t="str">
        <f t="shared" si="12"/>
        <v/>
      </c>
      <c r="AH81" s="10" t="str">
        <f t="shared" si="13"/>
        <v/>
      </c>
      <c r="AI81" s="13" t="str">
        <f t="shared" si="14"/>
        <v>63</v>
      </c>
      <c r="AJ81" s="11">
        <f t="shared" si="15"/>
        <v>63</v>
      </c>
    </row>
    <row r="82" spans="1:36" x14ac:dyDescent="0.25">
      <c r="A82" s="1">
        <v>64</v>
      </c>
      <c r="B82" s="4">
        <v>48</v>
      </c>
      <c r="C82" s="9" t="s">
        <v>92</v>
      </c>
      <c r="D82" s="9" t="s">
        <v>39</v>
      </c>
      <c r="E82" s="9" t="s">
        <v>102</v>
      </c>
      <c r="F82" s="9">
        <v>3448928662</v>
      </c>
      <c r="G82" s="9" t="s">
        <v>43</v>
      </c>
      <c r="H82" s="27"/>
      <c r="I82" s="6">
        <v>6</v>
      </c>
      <c r="J82" s="6">
        <v>6</v>
      </c>
      <c r="K82" s="9">
        <v>7</v>
      </c>
      <c r="L82" s="7">
        <f t="shared" si="16"/>
        <v>28</v>
      </c>
      <c r="M82" s="8" t="str">
        <f>IF(J82=4,RANK(L82,$AA$19:$AA$302,0)+COUNTIF($AA$1:AA81,AA82),"")&amp;IF(J82=5,RANK(L82,$AB$19:$AB$302,0)+COUNTIF($AB$1:AB81,AB82),"")&amp;IF(J82=6,RANK(L82,$AC$19:$AC$302,0)+COUNTIF($AC$1:AC81,AC82),"")&amp;IF(J82=7,RANK(L82,$AD$19:$AD$302,0)+COUNTIF($AD$1:AD81,AD82),"")&amp;IF(J82=8,RANK(L82,$AE$19:$AE$302,0)+COUNTIF($AE$1:AE81,AE82),"")&amp;IF(J82=9,RANK(L82,$AF$19:$AF$302,0)+COUNTIF($AF$1:AF81,AF82),"")&amp;IF(J82=10,RANK(L82,$AG$19:$AG$302,0)+COUNTIF($AG$1:AG81,AG82),"")&amp;IF(J82=11,RANK(L82,$AH$19:$AH$302,0)+COUNTIF($AH$1:AH81,AH82),"")</f>
        <v>64</v>
      </c>
      <c r="N82" s="9" t="s">
        <v>236</v>
      </c>
      <c r="Z82" s="10" t="str">
        <f t="shared" si="5"/>
        <v/>
      </c>
      <c r="AA82" s="10" t="str">
        <f t="shared" si="6"/>
        <v/>
      </c>
      <c r="AB82" s="10" t="str">
        <f t="shared" si="7"/>
        <v/>
      </c>
      <c r="AC82" s="10">
        <f t="shared" si="8"/>
        <v>28</v>
      </c>
      <c r="AD82" s="10" t="str">
        <f t="shared" si="9"/>
        <v/>
      </c>
      <c r="AE82" s="10" t="str">
        <f t="shared" si="10"/>
        <v/>
      </c>
      <c r="AF82" s="10" t="str">
        <f t="shared" si="11"/>
        <v/>
      </c>
      <c r="AG82" s="10" t="str">
        <f t="shared" si="12"/>
        <v/>
      </c>
      <c r="AH82" s="10" t="str">
        <f t="shared" si="13"/>
        <v/>
      </c>
      <c r="AI82" s="13" t="str">
        <f t="shared" si="14"/>
        <v>63</v>
      </c>
      <c r="AJ82" s="11">
        <f t="shared" si="15"/>
        <v>63</v>
      </c>
    </row>
    <row r="83" spans="1:36" x14ac:dyDescent="0.25">
      <c r="A83" s="1">
        <v>65</v>
      </c>
      <c r="B83" s="4">
        <v>48</v>
      </c>
      <c r="C83" s="9" t="s">
        <v>309</v>
      </c>
      <c r="D83" s="9" t="s">
        <v>98</v>
      </c>
      <c r="E83" s="9" t="s">
        <v>99</v>
      </c>
      <c r="F83" s="9">
        <v>2912298526</v>
      </c>
      <c r="G83" s="9" t="s">
        <v>53</v>
      </c>
      <c r="H83" s="27"/>
      <c r="I83" s="6">
        <v>6</v>
      </c>
      <c r="J83" s="6">
        <v>6</v>
      </c>
      <c r="K83" s="9">
        <v>7</v>
      </c>
      <c r="L83" s="7">
        <f t="shared" si="16"/>
        <v>28</v>
      </c>
      <c r="M83" s="8" t="str">
        <f>IF(J83=4,RANK(L83,$AA$19:$AA$302,0)+COUNTIF($AA$1:AA82,AA83),"")&amp;IF(J83=5,RANK(L83,$AB$19:$AB$302,0)+COUNTIF($AB$1:AB82,AB83),"")&amp;IF(J83=6,RANK(L83,$AC$19:$AC$302,0)+COUNTIF($AC$1:AC82,AC83),"")&amp;IF(J83=7,RANK(L83,$AD$19:$AD$302,0)+COUNTIF($AD$1:AD82,AD83),"")&amp;IF(J83=8,RANK(L83,$AE$19:$AE$302,0)+COUNTIF($AE$1:AE82,AE83),"")&amp;IF(J83=9,RANK(L83,$AF$19:$AF$302,0)+COUNTIF($AF$1:AF82,AF83),"")&amp;IF(J83=10,RANK(L83,$AG$19:$AG$302,0)+COUNTIF($AG$1:AG82,AG83),"")&amp;IF(J83=11,RANK(L83,$AH$19:$AH$302,0)+COUNTIF($AH$1:AH82,AH83),"")</f>
        <v>65</v>
      </c>
      <c r="N83" s="9" t="s">
        <v>236</v>
      </c>
      <c r="Z83" s="10" t="str">
        <f t="shared" si="5"/>
        <v/>
      </c>
      <c r="AA83" s="10" t="str">
        <f t="shared" si="6"/>
        <v/>
      </c>
      <c r="AB83" s="10" t="str">
        <f t="shared" si="7"/>
        <v/>
      </c>
      <c r="AC83" s="10">
        <f t="shared" si="8"/>
        <v>28</v>
      </c>
      <c r="AD83" s="10" t="str">
        <f t="shared" si="9"/>
        <v/>
      </c>
      <c r="AE83" s="10" t="str">
        <f t="shared" si="10"/>
        <v/>
      </c>
      <c r="AF83" s="10" t="str">
        <f t="shared" si="11"/>
        <v/>
      </c>
      <c r="AG83" s="10" t="str">
        <f t="shared" si="12"/>
        <v/>
      </c>
      <c r="AH83" s="10" t="str">
        <f t="shared" si="13"/>
        <v/>
      </c>
      <c r="AI83" s="13" t="str">
        <f t="shared" si="14"/>
        <v>63</v>
      </c>
      <c r="AJ83" s="11">
        <f t="shared" si="15"/>
        <v>63</v>
      </c>
    </row>
    <row r="84" spans="1:36" x14ac:dyDescent="0.25">
      <c r="A84" s="1">
        <v>66</v>
      </c>
      <c r="B84" s="4">
        <v>48</v>
      </c>
      <c r="C84" s="9" t="s">
        <v>310</v>
      </c>
      <c r="D84" s="9" t="s">
        <v>88</v>
      </c>
      <c r="E84" s="9" t="s">
        <v>256</v>
      </c>
      <c r="F84" s="9">
        <v>3253064897</v>
      </c>
      <c r="G84" s="9" t="s">
        <v>43</v>
      </c>
      <c r="H84" s="27"/>
      <c r="I84" s="6">
        <v>6</v>
      </c>
      <c r="J84" s="6">
        <v>6</v>
      </c>
      <c r="K84" s="9">
        <v>7</v>
      </c>
      <c r="L84" s="7">
        <f t="shared" si="16"/>
        <v>28</v>
      </c>
      <c r="M84" s="8" t="str">
        <f>IF(J84=4,RANK(L84,$AA$19:$AA$302,0)+COUNTIF($AA$1:AA83,AA84),"")&amp;IF(J84=5,RANK(L84,$AB$19:$AB$302,0)+COUNTIF($AB$1:AB83,AB84),"")&amp;IF(J84=6,RANK(L84,$AC$19:$AC$302,0)+COUNTIF($AC$1:AC83,AC84),"")&amp;IF(J84=7,RANK(L84,$AD$19:$AD$302,0)+COUNTIF($AD$1:AD83,AD84),"")&amp;IF(J84=8,RANK(L84,$AE$19:$AE$302,0)+COUNTIF($AE$1:AE83,AE84),"")&amp;IF(J84=9,RANK(L84,$AF$19:$AF$302,0)+COUNTIF($AF$1:AF83,AF84),"")&amp;IF(J84=10,RANK(L84,$AG$19:$AG$302,0)+COUNTIF($AG$1:AG83,AG84),"")&amp;IF(J84=11,RANK(L84,$AH$19:$AH$302,0)+COUNTIF($AH$1:AH83,AH84),"")</f>
        <v>66</v>
      </c>
      <c r="N84" s="9" t="s">
        <v>236</v>
      </c>
      <c r="Z84" s="10" t="str">
        <f t="shared" ref="Z84:Z120" si="17">IF(N84="победитель",1+J84,IF(N84="призер",100+J84,""))</f>
        <v/>
      </c>
      <c r="AA84" s="10" t="str">
        <f t="shared" ref="AA84:AA120" si="18">IF(J84=4,L84,"")</f>
        <v/>
      </c>
      <c r="AB84" s="10" t="str">
        <f t="shared" ref="AB84:AB120" si="19">IF(J84=5,L84,"")</f>
        <v/>
      </c>
      <c r="AC84" s="10">
        <f t="shared" ref="AC84:AC120" si="20">IF(J84=6,L84,"")</f>
        <v>28</v>
      </c>
      <c r="AD84" s="10" t="str">
        <f t="shared" ref="AD84:AD120" si="21">IF(J84=7,L84,"")</f>
        <v/>
      </c>
      <c r="AE84" s="10" t="str">
        <f t="shared" ref="AE84:AE120" si="22">IF(J84=8,L84,"")</f>
        <v/>
      </c>
      <c r="AF84" s="10" t="str">
        <f t="shared" ref="AF84:AF120" si="23">IF(J84=9,L84,"")</f>
        <v/>
      </c>
      <c r="AG84" s="10" t="str">
        <f t="shared" ref="AG84:AG120" si="24">IF(J84=10,L84,"")</f>
        <v/>
      </c>
      <c r="AH84" s="10" t="str">
        <f t="shared" ref="AH84:AH120" si="25">IF(J84=11,L84,"")</f>
        <v/>
      </c>
      <c r="AI84" s="13" t="str">
        <f t="shared" ref="AI84:AI120" si="26">IF(J84=4,RANK(L84,$AA$19:$AA$302,0),"")&amp;IF(J84=5,RANK(L84,$AB$19:$AB$302,0),"")&amp;IF(J84=6,RANK(L84,$AC$19:$AC$302,0),"")&amp;IF(J84=7,RANK(L84,$AD$19:$AD$302,0),"")&amp;IF(J84=8,RANK(L84,$AE$19:$AE$302,0),"")&amp;IF(J84=9,RANK(L84,$AF$19:$AF$302,0),"")&amp;IF(J84=10,RANK(L84,$AG$19:$AG$302,0),"")&amp;IF(J84=11,RANK(L84,$AH$19:$AH$302,0),"")</f>
        <v>63</v>
      </c>
      <c r="AJ84" s="11">
        <f t="shared" ref="AJ84:AJ120" si="27">AI84+1-1</f>
        <v>63</v>
      </c>
    </row>
    <row r="85" spans="1:36" x14ac:dyDescent="0.25">
      <c r="A85" s="1">
        <v>67</v>
      </c>
      <c r="B85" s="4">
        <v>48</v>
      </c>
      <c r="C85" s="9" t="s">
        <v>311</v>
      </c>
      <c r="D85" s="9" t="s">
        <v>262</v>
      </c>
      <c r="E85" s="9" t="s">
        <v>102</v>
      </c>
      <c r="F85" s="9">
        <v>679899636</v>
      </c>
      <c r="G85" s="9" t="s">
        <v>43</v>
      </c>
      <c r="H85" s="27"/>
      <c r="I85" s="6">
        <v>6</v>
      </c>
      <c r="J85" s="6">
        <v>6</v>
      </c>
      <c r="K85" s="9">
        <v>7</v>
      </c>
      <c r="L85" s="7">
        <f t="shared" ref="L85:L120" si="28">K85*100/(IF(J85=$A$8,$H$8,IF(J85=$A$9,$H$9,IF(J85=$A$10,$H$10,IF(J85=$A$11,$H$11,IF(J85=$A$12,$H$12,IF(J85=$A$13,$H$13,IF(J85=$A$14,$H$14,$H$15))))))))</f>
        <v>28</v>
      </c>
      <c r="M85" s="8" t="str">
        <f>IF(J85=4,RANK(L85,$AA$19:$AA$302,0)+COUNTIF($AA$1:AA84,AA85),"")&amp;IF(J85=5,RANK(L85,$AB$19:$AB$302,0)+COUNTIF($AB$1:AB84,AB85),"")&amp;IF(J85=6,RANK(L85,$AC$19:$AC$302,0)+COUNTIF($AC$1:AC84,AC85),"")&amp;IF(J85=7,RANK(L85,$AD$19:$AD$302,0)+COUNTIF($AD$1:AD84,AD85),"")&amp;IF(J85=8,RANK(L85,$AE$19:$AE$302,0)+COUNTIF($AE$1:AE84,AE85),"")&amp;IF(J85=9,RANK(L85,$AF$19:$AF$302,0)+COUNTIF($AF$1:AF84,AF85),"")&amp;IF(J85=10,RANK(L85,$AG$19:$AG$302,0)+COUNTIF($AG$1:AG84,AG85),"")&amp;IF(J85=11,RANK(L85,$AH$19:$AH$302,0)+COUNTIF($AH$1:AH84,AH85),"")</f>
        <v>67</v>
      </c>
      <c r="N85" s="9" t="s">
        <v>236</v>
      </c>
      <c r="Z85" s="10" t="str">
        <f t="shared" si="17"/>
        <v/>
      </c>
      <c r="AA85" s="10" t="str">
        <f t="shared" si="18"/>
        <v/>
      </c>
      <c r="AB85" s="10" t="str">
        <f t="shared" si="19"/>
        <v/>
      </c>
      <c r="AC85" s="10">
        <f t="shared" si="20"/>
        <v>28</v>
      </c>
      <c r="AD85" s="10" t="str">
        <f t="shared" si="21"/>
        <v/>
      </c>
      <c r="AE85" s="10" t="str">
        <f t="shared" si="22"/>
        <v/>
      </c>
      <c r="AF85" s="10" t="str">
        <f t="shared" si="23"/>
        <v/>
      </c>
      <c r="AG85" s="10" t="str">
        <f t="shared" si="24"/>
        <v/>
      </c>
      <c r="AH85" s="10" t="str">
        <f t="shared" si="25"/>
        <v/>
      </c>
      <c r="AI85" s="13" t="str">
        <f t="shared" si="26"/>
        <v>63</v>
      </c>
      <c r="AJ85" s="11">
        <f t="shared" si="27"/>
        <v>63</v>
      </c>
    </row>
    <row r="86" spans="1:36" x14ac:dyDescent="0.25">
      <c r="A86" s="1">
        <v>68</v>
      </c>
      <c r="B86" s="4">
        <v>48</v>
      </c>
      <c r="C86" s="9" t="s">
        <v>312</v>
      </c>
      <c r="D86" s="9" t="s">
        <v>64</v>
      </c>
      <c r="E86" s="9" t="s">
        <v>102</v>
      </c>
      <c r="F86" s="9">
        <v>2906702615</v>
      </c>
      <c r="G86" s="9" t="s">
        <v>118</v>
      </c>
      <c r="H86" s="27"/>
      <c r="I86" s="6">
        <v>6</v>
      </c>
      <c r="J86" s="6">
        <v>6</v>
      </c>
      <c r="K86" s="9">
        <v>7</v>
      </c>
      <c r="L86" s="7">
        <f t="shared" si="28"/>
        <v>28</v>
      </c>
      <c r="M86" s="8" t="str">
        <f>IF(J86=4,RANK(L86,$AA$19:$AA$302,0)+COUNTIF($AA$1:AA85,AA86),"")&amp;IF(J86=5,RANK(L86,$AB$19:$AB$302,0)+COUNTIF($AB$1:AB85,AB86),"")&amp;IF(J86=6,RANK(L86,$AC$19:$AC$302,0)+COUNTIF($AC$1:AC85,AC86),"")&amp;IF(J86=7,RANK(L86,$AD$19:$AD$302,0)+COUNTIF($AD$1:AD85,AD86),"")&amp;IF(J86=8,RANK(L86,$AE$19:$AE$302,0)+COUNTIF($AE$1:AE85,AE86),"")&amp;IF(J86=9,RANK(L86,$AF$19:$AF$302,0)+COUNTIF($AF$1:AF85,AF86),"")&amp;IF(J86=10,RANK(L86,$AG$19:$AG$302,0)+COUNTIF($AG$1:AG85,AG86),"")&amp;IF(J86=11,RANK(L86,$AH$19:$AH$302,0)+COUNTIF($AH$1:AH85,AH86),"")</f>
        <v>68</v>
      </c>
      <c r="N86" s="9" t="s">
        <v>236</v>
      </c>
      <c r="Z86" s="10" t="str">
        <f t="shared" si="17"/>
        <v/>
      </c>
      <c r="AA86" s="10" t="str">
        <f t="shared" si="18"/>
        <v/>
      </c>
      <c r="AB86" s="10" t="str">
        <f t="shared" si="19"/>
        <v/>
      </c>
      <c r="AC86" s="10">
        <f t="shared" si="20"/>
        <v>28</v>
      </c>
      <c r="AD86" s="10" t="str">
        <f t="shared" si="21"/>
        <v/>
      </c>
      <c r="AE86" s="10" t="str">
        <f t="shared" si="22"/>
        <v/>
      </c>
      <c r="AF86" s="10" t="str">
        <f t="shared" si="23"/>
        <v/>
      </c>
      <c r="AG86" s="10" t="str">
        <f t="shared" si="24"/>
        <v/>
      </c>
      <c r="AH86" s="10" t="str">
        <f t="shared" si="25"/>
        <v/>
      </c>
      <c r="AI86" s="13" t="str">
        <f t="shared" si="26"/>
        <v>63</v>
      </c>
      <c r="AJ86" s="11">
        <f t="shared" si="27"/>
        <v>63</v>
      </c>
    </row>
    <row r="87" spans="1:36" x14ac:dyDescent="0.25">
      <c r="A87" s="1">
        <v>69</v>
      </c>
      <c r="B87" s="4">
        <v>48</v>
      </c>
      <c r="C87" s="9" t="s">
        <v>313</v>
      </c>
      <c r="D87" s="9" t="s">
        <v>96</v>
      </c>
      <c r="E87" s="9" t="s">
        <v>37</v>
      </c>
      <c r="F87" s="9">
        <v>2976421987</v>
      </c>
      <c r="G87" s="9" t="s">
        <v>43</v>
      </c>
      <c r="H87" s="27"/>
      <c r="I87" s="6">
        <v>6</v>
      </c>
      <c r="J87" s="6">
        <v>6</v>
      </c>
      <c r="K87" s="9">
        <v>7</v>
      </c>
      <c r="L87" s="7">
        <f t="shared" si="28"/>
        <v>28</v>
      </c>
      <c r="M87" s="8" t="str">
        <f>IF(J87=4,RANK(L87,$AA$19:$AA$302,0)+COUNTIF($AA$1:AA86,AA87),"")&amp;IF(J87=5,RANK(L87,$AB$19:$AB$302,0)+COUNTIF($AB$1:AB86,AB87),"")&amp;IF(J87=6,RANK(L87,$AC$19:$AC$302,0)+COUNTIF($AC$1:AC86,AC87),"")&amp;IF(J87=7,RANK(L87,$AD$19:$AD$302,0)+COUNTIF($AD$1:AD86,AD87),"")&amp;IF(J87=8,RANK(L87,$AE$19:$AE$302,0)+COUNTIF($AE$1:AE86,AE87),"")&amp;IF(J87=9,RANK(L87,$AF$19:$AF$302,0)+COUNTIF($AF$1:AF86,AF87),"")&amp;IF(J87=10,RANK(L87,$AG$19:$AG$302,0)+COUNTIF($AG$1:AG86,AG87),"")&amp;IF(J87=11,RANK(L87,$AH$19:$AH$302,0)+COUNTIF($AH$1:AH86,AH87),"")</f>
        <v>69</v>
      </c>
      <c r="N87" s="9" t="s">
        <v>236</v>
      </c>
      <c r="Z87" s="10" t="str">
        <f t="shared" si="17"/>
        <v/>
      </c>
      <c r="AA87" s="10" t="str">
        <f t="shared" si="18"/>
        <v/>
      </c>
      <c r="AB87" s="10" t="str">
        <f t="shared" si="19"/>
        <v/>
      </c>
      <c r="AC87" s="10">
        <f t="shared" si="20"/>
        <v>28</v>
      </c>
      <c r="AD87" s="10" t="str">
        <f t="shared" si="21"/>
        <v/>
      </c>
      <c r="AE87" s="10" t="str">
        <f t="shared" si="22"/>
        <v/>
      </c>
      <c r="AF87" s="10" t="str">
        <f t="shared" si="23"/>
        <v/>
      </c>
      <c r="AG87" s="10" t="str">
        <f t="shared" si="24"/>
        <v/>
      </c>
      <c r="AH87" s="10" t="str">
        <f t="shared" si="25"/>
        <v/>
      </c>
      <c r="AI87" s="13" t="str">
        <f t="shared" si="26"/>
        <v>63</v>
      </c>
      <c r="AJ87" s="11">
        <f t="shared" si="27"/>
        <v>63</v>
      </c>
    </row>
    <row r="88" spans="1:36" x14ac:dyDescent="0.25">
      <c r="A88" s="1">
        <v>70</v>
      </c>
      <c r="B88" s="4">
        <v>48</v>
      </c>
      <c r="C88" s="9" t="s">
        <v>44</v>
      </c>
      <c r="D88" s="9" t="s">
        <v>46</v>
      </c>
      <c r="E88" s="9" t="s">
        <v>40</v>
      </c>
      <c r="F88" s="9">
        <v>2310134417</v>
      </c>
      <c r="G88" s="9" t="s">
        <v>53</v>
      </c>
      <c r="H88" s="27"/>
      <c r="I88" s="6">
        <v>6</v>
      </c>
      <c r="J88" s="6">
        <v>6</v>
      </c>
      <c r="K88" s="9">
        <v>7</v>
      </c>
      <c r="L88" s="7">
        <f t="shared" si="28"/>
        <v>28</v>
      </c>
      <c r="M88" s="8" t="str">
        <f>IF(J88=4,RANK(L88,$AA$19:$AA$302,0)+COUNTIF($AA$1:AA87,AA88),"")&amp;IF(J88=5,RANK(L88,$AB$19:$AB$302,0)+COUNTIF($AB$1:AB87,AB88),"")&amp;IF(J88=6,RANK(L88,$AC$19:$AC$302,0)+COUNTIF($AC$1:AC87,AC88),"")&amp;IF(J88=7,RANK(L88,$AD$19:$AD$302,0)+COUNTIF($AD$1:AD87,AD88),"")&amp;IF(J88=8,RANK(L88,$AE$19:$AE$302,0)+COUNTIF($AE$1:AE87,AE88),"")&amp;IF(J88=9,RANK(L88,$AF$19:$AF$302,0)+COUNTIF($AF$1:AF87,AF88),"")&amp;IF(J88=10,RANK(L88,$AG$19:$AG$302,0)+COUNTIF($AG$1:AG87,AG88),"")&amp;IF(J88=11,RANK(L88,$AH$19:$AH$302,0)+COUNTIF($AH$1:AH87,AH88),"")</f>
        <v>70</v>
      </c>
      <c r="N88" s="9" t="s">
        <v>236</v>
      </c>
      <c r="Z88" s="10" t="str">
        <f t="shared" si="17"/>
        <v/>
      </c>
      <c r="AA88" s="10" t="str">
        <f t="shared" si="18"/>
        <v/>
      </c>
      <c r="AB88" s="10" t="str">
        <f t="shared" si="19"/>
        <v/>
      </c>
      <c r="AC88" s="10">
        <f t="shared" si="20"/>
        <v>28</v>
      </c>
      <c r="AD88" s="10" t="str">
        <f t="shared" si="21"/>
        <v/>
      </c>
      <c r="AE88" s="10" t="str">
        <f t="shared" si="22"/>
        <v/>
      </c>
      <c r="AF88" s="10" t="str">
        <f t="shared" si="23"/>
        <v/>
      </c>
      <c r="AG88" s="10" t="str">
        <f t="shared" si="24"/>
        <v/>
      </c>
      <c r="AH88" s="10" t="str">
        <f t="shared" si="25"/>
        <v/>
      </c>
      <c r="AI88" s="13" t="str">
        <f t="shared" si="26"/>
        <v>63</v>
      </c>
      <c r="AJ88" s="11">
        <f t="shared" si="27"/>
        <v>63</v>
      </c>
    </row>
    <row r="89" spans="1:36" x14ac:dyDescent="0.25">
      <c r="A89" s="1">
        <v>71</v>
      </c>
      <c r="B89" s="4">
        <v>48</v>
      </c>
      <c r="C89" s="9" t="s">
        <v>314</v>
      </c>
      <c r="D89" s="9" t="s">
        <v>173</v>
      </c>
      <c r="E89" s="9" t="s">
        <v>27</v>
      </c>
      <c r="F89" s="9">
        <v>1147083410</v>
      </c>
      <c r="G89" s="9" t="s">
        <v>43</v>
      </c>
      <c r="H89" s="27"/>
      <c r="I89" s="6">
        <v>6</v>
      </c>
      <c r="J89" s="6">
        <v>6</v>
      </c>
      <c r="K89" s="9">
        <v>7</v>
      </c>
      <c r="L89" s="7">
        <f t="shared" si="28"/>
        <v>28</v>
      </c>
      <c r="M89" s="8" t="str">
        <f>IF(J89=4,RANK(L89,$AA$19:$AA$302,0)+COUNTIF($AA$1:AA88,AA89),"")&amp;IF(J89=5,RANK(L89,$AB$19:$AB$302,0)+COUNTIF($AB$1:AB88,AB89),"")&amp;IF(J89=6,RANK(L89,$AC$19:$AC$302,0)+COUNTIF($AC$1:AC88,AC89),"")&amp;IF(J89=7,RANK(L89,$AD$19:$AD$302,0)+COUNTIF($AD$1:AD88,AD89),"")&amp;IF(J89=8,RANK(L89,$AE$19:$AE$302,0)+COUNTIF($AE$1:AE88,AE89),"")&amp;IF(J89=9,RANK(L89,$AF$19:$AF$302,0)+COUNTIF($AF$1:AF88,AF89),"")&amp;IF(J89=10,RANK(L89,$AG$19:$AG$302,0)+COUNTIF($AG$1:AG88,AG89),"")&amp;IF(J89=11,RANK(L89,$AH$19:$AH$302,0)+COUNTIF($AH$1:AH88,AH89),"")</f>
        <v>71</v>
      </c>
      <c r="N89" s="9" t="s">
        <v>236</v>
      </c>
      <c r="Z89" s="10" t="str">
        <f t="shared" si="17"/>
        <v/>
      </c>
      <c r="AA89" s="10" t="str">
        <f t="shared" si="18"/>
        <v/>
      </c>
      <c r="AB89" s="10" t="str">
        <f t="shared" si="19"/>
        <v/>
      </c>
      <c r="AC89" s="10">
        <f t="shared" si="20"/>
        <v>28</v>
      </c>
      <c r="AD89" s="10" t="str">
        <f t="shared" si="21"/>
        <v/>
      </c>
      <c r="AE89" s="10" t="str">
        <f t="shared" si="22"/>
        <v/>
      </c>
      <c r="AF89" s="10" t="str">
        <f t="shared" si="23"/>
        <v/>
      </c>
      <c r="AG89" s="10" t="str">
        <f t="shared" si="24"/>
        <v/>
      </c>
      <c r="AH89" s="10" t="str">
        <f t="shared" si="25"/>
        <v/>
      </c>
      <c r="AI89" s="13" t="str">
        <f t="shared" si="26"/>
        <v>63</v>
      </c>
      <c r="AJ89" s="11">
        <f t="shared" si="27"/>
        <v>63</v>
      </c>
    </row>
    <row r="90" spans="1:36" x14ac:dyDescent="0.25">
      <c r="A90" s="1">
        <v>72</v>
      </c>
      <c r="B90" s="4">
        <v>48</v>
      </c>
      <c r="C90" s="9" t="s">
        <v>42</v>
      </c>
      <c r="D90" s="9" t="s">
        <v>46</v>
      </c>
      <c r="E90" s="9" t="s">
        <v>37</v>
      </c>
      <c r="F90" s="9">
        <v>2041647723</v>
      </c>
      <c r="G90" s="9" t="s">
        <v>43</v>
      </c>
      <c r="H90" s="27"/>
      <c r="I90" s="6">
        <v>6</v>
      </c>
      <c r="J90" s="6">
        <v>6</v>
      </c>
      <c r="K90" s="9">
        <v>7</v>
      </c>
      <c r="L90" s="7">
        <f t="shared" si="28"/>
        <v>28</v>
      </c>
      <c r="M90" s="8" t="str">
        <f>IF(J90=4,RANK(L90,$AA$19:$AA$302,0)+COUNTIF($AA$1:AA89,AA90),"")&amp;IF(J90=5,RANK(L90,$AB$19:$AB$302,0)+COUNTIF($AB$1:AB89,AB90),"")&amp;IF(J90=6,RANK(L90,$AC$19:$AC$302,0)+COUNTIF($AC$1:AC89,AC90),"")&amp;IF(J90=7,RANK(L90,$AD$19:$AD$302,0)+COUNTIF($AD$1:AD89,AD90),"")&amp;IF(J90=8,RANK(L90,$AE$19:$AE$302,0)+COUNTIF($AE$1:AE89,AE90),"")&amp;IF(J90=9,RANK(L90,$AF$19:$AF$302,0)+COUNTIF($AF$1:AF89,AF90),"")&amp;IF(J90=10,RANK(L90,$AG$19:$AG$302,0)+COUNTIF($AG$1:AG89,AG90),"")&amp;IF(J90=11,RANK(L90,$AH$19:$AH$302,0)+COUNTIF($AH$1:AH89,AH90),"")</f>
        <v>72</v>
      </c>
      <c r="N90" s="9" t="s">
        <v>236</v>
      </c>
      <c r="Z90" s="10" t="str">
        <f t="shared" si="17"/>
        <v/>
      </c>
      <c r="AA90" s="10" t="str">
        <f t="shared" si="18"/>
        <v/>
      </c>
      <c r="AB90" s="10" t="str">
        <f t="shared" si="19"/>
        <v/>
      </c>
      <c r="AC90" s="10">
        <f t="shared" si="20"/>
        <v>28</v>
      </c>
      <c r="AD90" s="10" t="str">
        <f t="shared" si="21"/>
        <v/>
      </c>
      <c r="AE90" s="10" t="str">
        <f t="shared" si="22"/>
        <v/>
      </c>
      <c r="AF90" s="10" t="str">
        <f t="shared" si="23"/>
        <v/>
      </c>
      <c r="AG90" s="10" t="str">
        <f t="shared" si="24"/>
        <v/>
      </c>
      <c r="AH90" s="10" t="str">
        <f t="shared" si="25"/>
        <v/>
      </c>
      <c r="AI90" s="13" t="str">
        <f t="shared" si="26"/>
        <v>63</v>
      </c>
      <c r="AJ90" s="11">
        <f t="shared" si="27"/>
        <v>63</v>
      </c>
    </row>
    <row r="91" spans="1:36" x14ac:dyDescent="0.25">
      <c r="A91" s="1">
        <v>73</v>
      </c>
      <c r="B91" s="4">
        <v>48</v>
      </c>
      <c r="C91" s="9" t="s">
        <v>315</v>
      </c>
      <c r="D91" s="9" t="s">
        <v>186</v>
      </c>
      <c r="E91" s="9" t="s">
        <v>40</v>
      </c>
      <c r="F91" s="9">
        <v>1182648334</v>
      </c>
      <c r="G91" s="9" t="s">
        <v>43</v>
      </c>
      <c r="H91" s="27"/>
      <c r="I91" s="6">
        <v>6</v>
      </c>
      <c r="J91" s="6">
        <v>6</v>
      </c>
      <c r="K91" s="9">
        <v>7</v>
      </c>
      <c r="L91" s="7">
        <f t="shared" si="28"/>
        <v>28</v>
      </c>
      <c r="M91" s="8" t="str">
        <f>IF(J91=4,RANK(L91,$AA$19:$AA$302,0)+COUNTIF($AA$1:AA90,AA91),"")&amp;IF(J91=5,RANK(L91,$AB$19:$AB$302,0)+COUNTIF($AB$1:AB90,AB91),"")&amp;IF(J91=6,RANK(L91,$AC$19:$AC$302,0)+COUNTIF($AC$1:AC90,AC91),"")&amp;IF(J91=7,RANK(L91,$AD$19:$AD$302,0)+COUNTIF($AD$1:AD90,AD91),"")&amp;IF(J91=8,RANK(L91,$AE$19:$AE$302,0)+COUNTIF($AE$1:AE90,AE91),"")&amp;IF(J91=9,RANK(L91,$AF$19:$AF$302,0)+COUNTIF($AF$1:AF90,AF91),"")&amp;IF(J91=10,RANK(L91,$AG$19:$AG$302,0)+COUNTIF($AG$1:AG90,AG91),"")&amp;IF(J91=11,RANK(L91,$AH$19:$AH$302,0)+COUNTIF($AH$1:AH90,AH91),"")</f>
        <v>73</v>
      </c>
      <c r="N91" s="9" t="s">
        <v>236</v>
      </c>
      <c r="Z91" s="10" t="str">
        <f t="shared" si="17"/>
        <v/>
      </c>
      <c r="AA91" s="10" t="str">
        <f t="shared" si="18"/>
        <v/>
      </c>
      <c r="AB91" s="10" t="str">
        <f t="shared" si="19"/>
        <v/>
      </c>
      <c r="AC91" s="10">
        <f t="shared" si="20"/>
        <v>28</v>
      </c>
      <c r="AD91" s="10" t="str">
        <f t="shared" si="21"/>
        <v/>
      </c>
      <c r="AE91" s="10" t="str">
        <f t="shared" si="22"/>
        <v/>
      </c>
      <c r="AF91" s="10" t="str">
        <f t="shared" si="23"/>
        <v/>
      </c>
      <c r="AG91" s="10" t="str">
        <f t="shared" si="24"/>
        <v/>
      </c>
      <c r="AH91" s="10" t="str">
        <f t="shared" si="25"/>
        <v/>
      </c>
      <c r="AI91" s="13" t="str">
        <f t="shared" si="26"/>
        <v>63</v>
      </c>
      <c r="AJ91" s="11">
        <f t="shared" si="27"/>
        <v>63</v>
      </c>
    </row>
    <row r="92" spans="1:36" x14ac:dyDescent="0.25">
      <c r="A92" s="1">
        <v>74</v>
      </c>
      <c r="B92" s="4">
        <v>48</v>
      </c>
      <c r="C92" s="9" t="s">
        <v>316</v>
      </c>
      <c r="D92" s="9" t="s">
        <v>39</v>
      </c>
      <c r="E92" s="9" t="s">
        <v>94</v>
      </c>
      <c r="F92" s="9">
        <v>3704245698</v>
      </c>
      <c r="G92" s="9" t="s">
        <v>53</v>
      </c>
      <c r="H92" s="27"/>
      <c r="I92" s="6">
        <v>6</v>
      </c>
      <c r="J92" s="6">
        <v>6</v>
      </c>
      <c r="K92" s="9">
        <v>7</v>
      </c>
      <c r="L92" s="7">
        <f t="shared" si="28"/>
        <v>28</v>
      </c>
      <c r="M92" s="8" t="str">
        <f>IF(J92=4,RANK(L92,$AA$19:$AA$302,0)+COUNTIF($AA$1:AA91,AA92),"")&amp;IF(J92=5,RANK(L92,$AB$19:$AB$302,0)+COUNTIF($AB$1:AB91,AB92),"")&amp;IF(J92=6,RANK(L92,$AC$19:$AC$302,0)+COUNTIF($AC$1:AC91,AC92),"")&amp;IF(J92=7,RANK(L92,$AD$19:$AD$302,0)+COUNTIF($AD$1:AD91,AD92),"")&amp;IF(J92=8,RANK(L92,$AE$19:$AE$302,0)+COUNTIF($AE$1:AE91,AE92),"")&amp;IF(J92=9,RANK(L92,$AF$19:$AF$302,0)+COUNTIF($AF$1:AF91,AF92),"")&amp;IF(J92=10,RANK(L92,$AG$19:$AG$302,0)+COUNTIF($AG$1:AG91,AG92),"")&amp;IF(J92=11,RANK(L92,$AH$19:$AH$302,0)+COUNTIF($AH$1:AH91,AH92),"")</f>
        <v>74</v>
      </c>
      <c r="N92" s="9" t="s">
        <v>236</v>
      </c>
      <c r="Z92" s="10" t="str">
        <f t="shared" si="17"/>
        <v/>
      </c>
      <c r="AA92" s="10" t="str">
        <f t="shared" si="18"/>
        <v/>
      </c>
      <c r="AB92" s="10" t="str">
        <f t="shared" si="19"/>
        <v/>
      </c>
      <c r="AC92" s="10">
        <f t="shared" si="20"/>
        <v>28</v>
      </c>
      <c r="AD92" s="10" t="str">
        <f t="shared" si="21"/>
        <v/>
      </c>
      <c r="AE92" s="10" t="str">
        <f t="shared" si="22"/>
        <v/>
      </c>
      <c r="AF92" s="10" t="str">
        <f t="shared" si="23"/>
        <v/>
      </c>
      <c r="AG92" s="10" t="str">
        <f t="shared" si="24"/>
        <v/>
      </c>
      <c r="AH92" s="10" t="str">
        <f t="shared" si="25"/>
        <v/>
      </c>
      <c r="AI92" s="13" t="str">
        <f t="shared" si="26"/>
        <v>63</v>
      </c>
      <c r="AJ92" s="11">
        <f t="shared" si="27"/>
        <v>63</v>
      </c>
    </row>
    <row r="93" spans="1:36" x14ac:dyDescent="0.25">
      <c r="A93" s="1">
        <v>75</v>
      </c>
      <c r="B93" s="4">
        <v>48</v>
      </c>
      <c r="C93" s="9" t="s">
        <v>317</v>
      </c>
      <c r="D93" s="9" t="s">
        <v>96</v>
      </c>
      <c r="E93" s="9" t="s">
        <v>37</v>
      </c>
      <c r="F93" s="9">
        <v>1399073671</v>
      </c>
      <c r="G93" s="9" t="s">
        <v>53</v>
      </c>
      <c r="H93" s="27"/>
      <c r="I93" s="6">
        <v>6</v>
      </c>
      <c r="J93" s="6">
        <v>6</v>
      </c>
      <c r="K93" s="9">
        <v>7</v>
      </c>
      <c r="L93" s="7">
        <f t="shared" si="28"/>
        <v>28</v>
      </c>
      <c r="M93" s="8" t="str">
        <f>IF(J93=4,RANK(L93,$AA$19:$AA$302,0)+COUNTIF($AA$1:AA92,AA93),"")&amp;IF(J93=5,RANK(L93,$AB$19:$AB$302,0)+COUNTIF($AB$1:AB92,AB93),"")&amp;IF(J93=6,RANK(L93,$AC$19:$AC$302,0)+COUNTIF($AC$1:AC92,AC93),"")&amp;IF(J93=7,RANK(L93,$AD$19:$AD$302,0)+COUNTIF($AD$1:AD92,AD93),"")&amp;IF(J93=8,RANK(L93,$AE$19:$AE$302,0)+COUNTIF($AE$1:AE92,AE93),"")&amp;IF(J93=9,RANK(L93,$AF$19:$AF$302,0)+COUNTIF($AF$1:AF92,AF93),"")&amp;IF(J93=10,RANK(L93,$AG$19:$AG$302,0)+COUNTIF($AG$1:AG92,AG93),"")&amp;IF(J93=11,RANK(L93,$AH$19:$AH$302,0)+COUNTIF($AH$1:AH92,AH93),"")</f>
        <v>75</v>
      </c>
      <c r="N93" s="9" t="s">
        <v>236</v>
      </c>
      <c r="Z93" s="10" t="str">
        <f t="shared" si="17"/>
        <v/>
      </c>
      <c r="AA93" s="10" t="str">
        <f t="shared" si="18"/>
        <v/>
      </c>
      <c r="AB93" s="10" t="str">
        <f t="shared" si="19"/>
        <v/>
      </c>
      <c r="AC93" s="10">
        <f t="shared" si="20"/>
        <v>28</v>
      </c>
      <c r="AD93" s="10" t="str">
        <f t="shared" si="21"/>
        <v/>
      </c>
      <c r="AE93" s="10" t="str">
        <f t="shared" si="22"/>
        <v/>
      </c>
      <c r="AF93" s="10" t="str">
        <f t="shared" si="23"/>
        <v/>
      </c>
      <c r="AG93" s="10" t="str">
        <f t="shared" si="24"/>
        <v/>
      </c>
      <c r="AH93" s="10" t="str">
        <f t="shared" si="25"/>
        <v/>
      </c>
      <c r="AI93" s="13" t="str">
        <f t="shared" si="26"/>
        <v>63</v>
      </c>
      <c r="AJ93" s="11">
        <f t="shared" si="27"/>
        <v>63</v>
      </c>
    </row>
    <row r="94" spans="1:36" x14ac:dyDescent="0.25">
      <c r="A94" s="1">
        <v>76</v>
      </c>
      <c r="B94" s="4">
        <v>48</v>
      </c>
      <c r="C94" s="9" t="s">
        <v>318</v>
      </c>
      <c r="D94" s="9" t="s">
        <v>319</v>
      </c>
      <c r="E94" s="9" t="s">
        <v>320</v>
      </c>
      <c r="F94" s="9">
        <v>2929920668</v>
      </c>
      <c r="G94" s="9" t="s">
        <v>53</v>
      </c>
      <c r="H94" s="27"/>
      <c r="I94" s="6">
        <v>6</v>
      </c>
      <c r="J94" s="6">
        <v>6</v>
      </c>
      <c r="K94" s="9">
        <v>7</v>
      </c>
      <c r="L94" s="7">
        <f t="shared" si="28"/>
        <v>28</v>
      </c>
      <c r="M94" s="8" t="str">
        <f>IF(J94=4,RANK(L94,$AA$19:$AA$302,0)+COUNTIF($AA$1:AA93,AA94),"")&amp;IF(J94=5,RANK(L94,$AB$19:$AB$302,0)+COUNTIF($AB$1:AB93,AB94),"")&amp;IF(J94=6,RANK(L94,$AC$19:$AC$302,0)+COUNTIF($AC$1:AC93,AC94),"")&amp;IF(J94=7,RANK(L94,$AD$19:$AD$302,0)+COUNTIF($AD$1:AD93,AD94),"")&amp;IF(J94=8,RANK(L94,$AE$19:$AE$302,0)+COUNTIF($AE$1:AE93,AE94),"")&amp;IF(J94=9,RANK(L94,$AF$19:$AF$302,0)+COUNTIF($AF$1:AF93,AF94),"")&amp;IF(J94=10,RANK(L94,$AG$19:$AG$302,0)+COUNTIF($AG$1:AG93,AG94),"")&amp;IF(J94=11,RANK(L94,$AH$19:$AH$302,0)+COUNTIF($AH$1:AH93,AH94),"")</f>
        <v>76</v>
      </c>
      <c r="N94" s="9" t="s">
        <v>236</v>
      </c>
      <c r="Z94" s="10" t="str">
        <f t="shared" si="17"/>
        <v/>
      </c>
      <c r="AA94" s="10" t="str">
        <f t="shared" si="18"/>
        <v/>
      </c>
      <c r="AB94" s="10" t="str">
        <f t="shared" si="19"/>
        <v/>
      </c>
      <c r="AC94" s="10">
        <f t="shared" si="20"/>
        <v>28</v>
      </c>
      <c r="AD94" s="10" t="str">
        <f t="shared" si="21"/>
        <v/>
      </c>
      <c r="AE94" s="10" t="str">
        <f t="shared" si="22"/>
        <v/>
      </c>
      <c r="AF94" s="10" t="str">
        <f t="shared" si="23"/>
        <v/>
      </c>
      <c r="AG94" s="10" t="str">
        <f t="shared" si="24"/>
        <v/>
      </c>
      <c r="AH94" s="10" t="str">
        <f t="shared" si="25"/>
        <v/>
      </c>
      <c r="AI94" s="13" t="str">
        <f t="shared" si="26"/>
        <v>63</v>
      </c>
      <c r="AJ94" s="11">
        <f t="shared" si="27"/>
        <v>63</v>
      </c>
    </row>
    <row r="95" spans="1:36" x14ac:dyDescent="0.25">
      <c r="A95" s="1">
        <v>77</v>
      </c>
      <c r="B95" s="4">
        <v>48</v>
      </c>
      <c r="C95" s="9" t="s">
        <v>321</v>
      </c>
      <c r="D95" s="9" t="s">
        <v>153</v>
      </c>
      <c r="E95" s="9" t="s">
        <v>180</v>
      </c>
      <c r="F95" s="9">
        <v>3115844796</v>
      </c>
      <c r="G95" s="9" t="s">
        <v>53</v>
      </c>
      <c r="H95" s="27"/>
      <c r="I95" s="6">
        <v>6</v>
      </c>
      <c r="J95" s="6">
        <v>6</v>
      </c>
      <c r="K95" s="9">
        <v>7</v>
      </c>
      <c r="L95" s="7">
        <f t="shared" si="28"/>
        <v>28</v>
      </c>
      <c r="M95" s="8" t="str">
        <f>IF(J95=4,RANK(L95,$AA$19:$AA$302,0)+COUNTIF($AA$1:AA94,AA95),"")&amp;IF(J95=5,RANK(L95,$AB$19:$AB$302,0)+COUNTIF($AB$1:AB94,AB95),"")&amp;IF(J95=6,RANK(L95,$AC$19:$AC$302,0)+COUNTIF($AC$1:AC94,AC95),"")&amp;IF(J95=7,RANK(L95,$AD$19:$AD$302,0)+COUNTIF($AD$1:AD94,AD95),"")&amp;IF(J95=8,RANK(L95,$AE$19:$AE$302,0)+COUNTIF($AE$1:AE94,AE95),"")&amp;IF(J95=9,RANK(L95,$AF$19:$AF$302,0)+COUNTIF($AF$1:AF94,AF95),"")&amp;IF(J95=10,RANK(L95,$AG$19:$AG$302,0)+COUNTIF($AG$1:AG94,AG95),"")&amp;IF(J95=11,RANK(L95,$AH$19:$AH$302,0)+COUNTIF($AH$1:AH94,AH95),"")</f>
        <v>77</v>
      </c>
      <c r="N95" s="9" t="s">
        <v>236</v>
      </c>
      <c r="Z95" s="10" t="str">
        <f t="shared" si="17"/>
        <v/>
      </c>
      <c r="AA95" s="10" t="str">
        <f t="shared" si="18"/>
        <v/>
      </c>
      <c r="AB95" s="10" t="str">
        <f t="shared" si="19"/>
        <v/>
      </c>
      <c r="AC95" s="10">
        <f t="shared" si="20"/>
        <v>28</v>
      </c>
      <c r="AD95" s="10" t="str">
        <f t="shared" si="21"/>
        <v/>
      </c>
      <c r="AE95" s="10" t="str">
        <f t="shared" si="22"/>
        <v/>
      </c>
      <c r="AF95" s="10" t="str">
        <f t="shared" si="23"/>
        <v/>
      </c>
      <c r="AG95" s="10" t="str">
        <f t="shared" si="24"/>
        <v/>
      </c>
      <c r="AH95" s="10" t="str">
        <f t="shared" si="25"/>
        <v/>
      </c>
      <c r="AI95" s="13" t="str">
        <f t="shared" si="26"/>
        <v>63</v>
      </c>
      <c r="AJ95" s="11">
        <f t="shared" si="27"/>
        <v>63</v>
      </c>
    </row>
    <row r="96" spans="1:36" x14ac:dyDescent="0.25">
      <c r="A96" s="1">
        <v>78</v>
      </c>
      <c r="B96" s="4">
        <v>48</v>
      </c>
      <c r="C96" s="9" t="s">
        <v>322</v>
      </c>
      <c r="D96" s="9" t="s">
        <v>323</v>
      </c>
      <c r="E96" s="9" t="s">
        <v>190</v>
      </c>
      <c r="F96" s="9">
        <v>1948032771</v>
      </c>
      <c r="G96" s="9" t="s">
        <v>118</v>
      </c>
      <c r="H96" s="27"/>
      <c r="I96" s="6">
        <v>6</v>
      </c>
      <c r="J96" s="6">
        <v>6</v>
      </c>
      <c r="K96" s="9">
        <v>7</v>
      </c>
      <c r="L96" s="7">
        <f t="shared" si="28"/>
        <v>28</v>
      </c>
      <c r="M96" s="8" t="str">
        <f>IF(J96=4,RANK(L96,$AA$19:$AA$302,0)+COUNTIF($AA$1:AA95,AA96),"")&amp;IF(J96=5,RANK(L96,$AB$19:$AB$302,0)+COUNTIF($AB$1:AB95,AB96),"")&amp;IF(J96=6,RANK(L96,$AC$19:$AC$302,0)+COUNTIF($AC$1:AC95,AC96),"")&amp;IF(J96=7,RANK(L96,$AD$19:$AD$302,0)+COUNTIF($AD$1:AD95,AD96),"")&amp;IF(J96=8,RANK(L96,$AE$19:$AE$302,0)+COUNTIF($AE$1:AE95,AE96),"")&amp;IF(J96=9,RANK(L96,$AF$19:$AF$302,0)+COUNTIF($AF$1:AF95,AF96),"")&amp;IF(J96=10,RANK(L96,$AG$19:$AG$302,0)+COUNTIF($AG$1:AG95,AG96),"")&amp;IF(J96=11,RANK(L96,$AH$19:$AH$302,0)+COUNTIF($AH$1:AH95,AH96),"")</f>
        <v>78</v>
      </c>
      <c r="N96" s="9" t="s">
        <v>236</v>
      </c>
      <c r="Z96" s="10" t="str">
        <f t="shared" si="17"/>
        <v/>
      </c>
      <c r="AA96" s="10" t="str">
        <f t="shared" si="18"/>
        <v/>
      </c>
      <c r="AB96" s="10" t="str">
        <f t="shared" si="19"/>
        <v/>
      </c>
      <c r="AC96" s="10">
        <f t="shared" si="20"/>
        <v>28</v>
      </c>
      <c r="AD96" s="10" t="str">
        <f t="shared" si="21"/>
        <v/>
      </c>
      <c r="AE96" s="10" t="str">
        <f t="shared" si="22"/>
        <v/>
      </c>
      <c r="AF96" s="10" t="str">
        <f t="shared" si="23"/>
        <v/>
      </c>
      <c r="AG96" s="10" t="str">
        <f t="shared" si="24"/>
        <v/>
      </c>
      <c r="AH96" s="10" t="str">
        <f t="shared" si="25"/>
        <v/>
      </c>
      <c r="AI96" s="13" t="str">
        <f t="shared" si="26"/>
        <v>63</v>
      </c>
      <c r="AJ96" s="11">
        <f t="shared" si="27"/>
        <v>63</v>
      </c>
    </row>
    <row r="97" spans="1:36" x14ac:dyDescent="0.25">
      <c r="A97" s="1">
        <v>79</v>
      </c>
      <c r="B97" s="4">
        <v>48</v>
      </c>
      <c r="C97" s="9" t="s">
        <v>324</v>
      </c>
      <c r="D97" s="9" t="s">
        <v>230</v>
      </c>
      <c r="E97" s="9" t="s">
        <v>37</v>
      </c>
      <c r="F97" s="9">
        <v>4128397119</v>
      </c>
      <c r="G97" s="9" t="s">
        <v>43</v>
      </c>
      <c r="H97" s="27"/>
      <c r="I97" s="6">
        <v>6</v>
      </c>
      <c r="J97" s="6">
        <v>6</v>
      </c>
      <c r="K97" s="9">
        <v>6</v>
      </c>
      <c r="L97" s="7">
        <f t="shared" si="28"/>
        <v>24</v>
      </c>
      <c r="M97" s="8" t="str">
        <f>IF(J97=4,RANK(L97,$AA$19:$AA$302,0)+COUNTIF($AA$1:AA96,AA97),"")&amp;IF(J97=5,RANK(L97,$AB$19:$AB$302,0)+COUNTIF($AB$1:AB96,AB97),"")&amp;IF(J97=6,RANK(L97,$AC$19:$AC$302,0)+COUNTIF($AC$1:AC96,AC97),"")&amp;IF(J97=7,RANK(L97,$AD$19:$AD$302,0)+COUNTIF($AD$1:AD96,AD97),"")&amp;IF(J97=8,RANK(L97,$AE$19:$AE$302,0)+COUNTIF($AE$1:AE96,AE97),"")&amp;IF(J97=9,RANK(L97,$AF$19:$AF$302,0)+COUNTIF($AF$1:AF96,AF97),"")&amp;IF(J97=10,RANK(L97,$AG$19:$AG$302,0)+COUNTIF($AG$1:AG96,AG97),"")&amp;IF(J97=11,RANK(L97,$AH$19:$AH$302,0)+COUNTIF($AH$1:AH96,AH97),"")</f>
        <v>79</v>
      </c>
      <c r="N97" s="9" t="s">
        <v>236</v>
      </c>
      <c r="Z97" s="10" t="str">
        <f t="shared" si="17"/>
        <v/>
      </c>
      <c r="AA97" s="10" t="str">
        <f t="shared" si="18"/>
        <v/>
      </c>
      <c r="AB97" s="10" t="str">
        <f t="shared" si="19"/>
        <v/>
      </c>
      <c r="AC97" s="10">
        <f t="shared" si="20"/>
        <v>24</v>
      </c>
      <c r="AD97" s="10" t="str">
        <f t="shared" si="21"/>
        <v/>
      </c>
      <c r="AE97" s="10" t="str">
        <f t="shared" si="22"/>
        <v/>
      </c>
      <c r="AF97" s="10" t="str">
        <f t="shared" si="23"/>
        <v/>
      </c>
      <c r="AG97" s="10" t="str">
        <f t="shared" si="24"/>
        <v/>
      </c>
      <c r="AH97" s="10" t="str">
        <f t="shared" si="25"/>
        <v/>
      </c>
      <c r="AI97" s="13" t="str">
        <f t="shared" si="26"/>
        <v>79</v>
      </c>
      <c r="AJ97" s="11">
        <f t="shared" si="27"/>
        <v>79</v>
      </c>
    </row>
    <row r="98" spans="1:36" x14ac:dyDescent="0.25">
      <c r="A98" s="1">
        <v>80</v>
      </c>
      <c r="B98" s="4">
        <v>48</v>
      </c>
      <c r="C98" s="9" t="s">
        <v>286</v>
      </c>
      <c r="D98" s="9" t="s">
        <v>325</v>
      </c>
      <c r="E98" s="9" t="s">
        <v>288</v>
      </c>
      <c r="F98" s="9">
        <v>1983214233</v>
      </c>
      <c r="G98" s="9" t="s">
        <v>53</v>
      </c>
      <c r="H98" s="27"/>
      <c r="I98" s="6">
        <v>6</v>
      </c>
      <c r="J98" s="6">
        <v>6</v>
      </c>
      <c r="K98" s="9">
        <v>6</v>
      </c>
      <c r="L98" s="7">
        <f t="shared" si="28"/>
        <v>24</v>
      </c>
      <c r="M98" s="8" t="str">
        <f>IF(J98=4,RANK(L98,$AA$19:$AA$302,0)+COUNTIF($AA$1:AA97,AA98),"")&amp;IF(J98=5,RANK(L98,$AB$19:$AB$302,0)+COUNTIF($AB$1:AB97,AB98),"")&amp;IF(J98=6,RANK(L98,$AC$19:$AC$302,0)+COUNTIF($AC$1:AC97,AC98),"")&amp;IF(J98=7,RANK(L98,$AD$19:$AD$302,0)+COUNTIF($AD$1:AD97,AD98),"")&amp;IF(J98=8,RANK(L98,$AE$19:$AE$302,0)+COUNTIF($AE$1:AE97,AE98),"")&amp;IF(J98=9,RANK(L98,$AF$19:$AF$302,0)+COUNTIF($AF$1:AF97,AF98),"")&amp;IF(J98=10,RANK(L98,$AG$19:$AG$302,0)+COUNTIF($AG$1:AG97,AG98),"")&amp;IF(J98=11,RANK(L98,$AH$19:$AH$302,0)+COUNTIF($AH$1:AH97,AH98),"")</f>
        <v>80</v>
      </c>
      <c r="N98" s="9" t="s">
        <v>236</v>
      </c>
      <c r="Z98" s="10" t="str">
        <f t="shared" si="17"/>
        <v/>
      </c>
      <c r="AA98" s="10" t="str">
        <f t="shared" si="18"/>
        <v/>
      </c>
      <c r="AB98" s="10" t="str">
        <f t="shared" si="19"/>
        <v/>
      </c>
      <c r="AC98" s="10">
        <f t="shared" si="20"/>
        <v>24</v>
      </c>
      <c r="AD98" s="10" t="str">
        <f t="shared" si="21"/>
        <v/>
      </c>
      <c r="AE98" s="10" t="str">
        <f t="shared" si="22"/>
        <v/>
      </c>
      <c r="AF98" s="10" t="str">
        <f t="shared" si="23"/>
        <v/>
      </c>
      <c r="AG98" s="10" t="str">
        <f t="shared" si="24"/>
        <v/>
      </c>
      <c r="AH98" s="10" t="str">
        <f t="shared" si="25"/>
        <v/>
      </c>
      <c r="AI98" s="13" t="str">
        <f t="shared" si="26"/>
        <v>79</v>
      </c>
      <c r="AJ98" s="11">
        <f t="shared" si="27"/>
        <v>79</v>
      </c>
    </row>
    <row r="99" spans="1:36" x14ac:dyDescent="0.25">
      <c r="A99" s="1">
        <v>81</v>
      </c>
      <c r="B99" s="4">
        <v>48</v>
      </c>
      <c r="C99" s="9" t="s">
        <v>326</v>
      </c>
      <c r="D99" s="9" t="s">
        <v>64</v>
      </c>
      <c r="E99" s="9" t="s">
        <v>180</v>
      </c>
      <c r="F99" s="9">
        <v>1398680479</v>
      </c>
      <c r="G99" s="9" t="s">
        <v>43</v>
      </c>
      <c r="H99" s="27"/>
      <c r="I99" s="6">
        <v>6</v>
      </c>
      <c r="J99" s="6">
        <v>6</v>
      </c>
      <c r="K99" s="9">
        <v>6</v>
      </c>
      <c r="L99" s="7">
        <f t="shared" si="28"/>
        <v>24</v>
      </c>
      <c r="M99" s="8" t="str">
        <f>IF(J99=4,RANK(L99,$AA$19:$AA$302,0)+COUNTIF($AA$1:AA98,AA99),"")&amp;IF(J99=5,RANK(L99,$AB$19:$AB$302,0)+COUNTIF($AB$1:AB98,AB99),"")&amp;IF(J99=6,RANK(L99,$AC$19:$AC$302,0)+COUNTIF($AC$1:AC98,AC99),"")&amp;IF(J99=7,RANK(L99,$AD$19:$AD$302,0)+COUNTIF($AD$1:AD98,AD99),"")&amp;IF(J99=8,RANK(L99,$AE$19:$AE$302,0)+COUNTIF($AE$1:AE98,AE99),"")&amp;IF(J99=9,RANK(L99,$AF$19:$AF$302,0)+COUNTIF($AF$1:AF98,AF99),"")&amp;IF(J99=10,RANK(L99,$AG$19:$AG$302,0)+COUNTIF($AG$1:AG98,AG99),"")&amp;IF(J99=11,RANK(L99,$AH$19:$AH$302,0)+COUNTIF($AH$1:AH98,AH99),"")</f>
        <v>81</v>
      </c>
      <c r="N99" s="9" t="s">
        <v>236</v>
      </c>
      <c r="Z99" s="10" t="str">
        <f t="shared" si="17"/>
        <v/>
      </c>
      <c r="AA99" s="10" t="str">
        <f t="shared" si="18"/>
        <v/>
      </c>
      <c r="AB99" s="10" t="str">
        <f t="shared" si="19"/>
        <v/>
      </c>
      <c r="AC99" s="10">
        <f t="shared" si="20"/>
        <v>24</v>
      </c>
      <c r="AD99" s="10" t="str">
        <f t="shared" si="21"/>
        <v/>
      </c>
      <c r="AE99" s="10" t="str">
        <f t="shared" si="22"/>
        <v/>
      </c>
      <c r="AF99" s="10" t="str">
        <f t="shared" si="23"/>
        <v/>
      </c>
      <c r="AG99" s="10" t="str">
        <f t="shared" si="24"/>
        <v/>
      </c>
      <c r="AH99" s="10" t="str">
        <f t="shared" si="25"/>
        <v/>
      </c>
      <c r="AI99" s="13" t="str">
        <f t="shared" si="26"/>
        <v>79</v>
      </c>
      <c r="AJ99" s="11">
        <f t="shared" si="27"/>
        <v>79</v>
      </c>
    </row>
    <row r="100" spans="1:36" x14ac:dyDescent="0.25">
      <c r="A100" s="1">
        <v>82</v>
      </c>
      <c r="B100" s="4">
        <v>48</v>
      </c>
      <c r="C100" s="9" t="s">
        <v>327</v>
      </c>
      <c r="D100" s="9" t="s">
        <v>98</v>
      </c>
      <c r="E100" s="9" t="s">
        <v>176</v>
      </c>
      <c r="F100" s="9">
        <v>3973049990</v>
      </c>
      <c r="G100" s="9" t="s">
        <v>43</v>
      </c>
      <c r="H100" s="27"/>
      <c r="I100" s="6">
        <v>6</v>
      </c>
      <c r="J100" s="6">
        <v>6</v>
      </c>
      <c r="K100" s="9">
        <v>6</v>
      </c>
      <c r="L100" s="7">
        <f t="shared" si="28"/>
        <v>24</v>
      </c>
      <c r="M100" s="8" t="str">
        <f>IF(J100=4,RANK(L100,$AA$19:$AA$302,0)+COUNTIF($AA$1:AA99,AA100),"")&amp;IF(J100=5,RANK(L100,$AB$19:$AB$302,0)+COUNTIF($AB$1:AB99,AB100),"")&amp;IF(J100=6,RANK(L100,$AC$19:$AC$302,0)+COUNTIF($AC$1:AC99,AC100),"")&amp;IF(J100=7,RANK(L100,$AD$19:$AD$302,0)+COUNTIF($AD$1:AD99,AD100),"")&amp;IF(J100=8,RANK(L100,$AE$19:$AE$302,0)+COUNTIF($AE$1:AE99,AE100),"")&amp;IF(J100=9,RANK(L100,$AF$19:$AF$302,0)+COUNTIF($AF$1:AF99,AF100),"")&amp;IF(J100=10,RANK(L100,$AG$19:$AG$302,0)+COUNTIF($AG$1:AG99,AG100),"")&amp;IF(J100=11,RANK(L100,$AH$19:$AH$302,0)+COUNTIF($AH$1:AH99,AH100),"")</f>
        <v>82</v>
      </c>
      <c r="N100" s="9" t="s">
        <v>236</v>
      </c>
      <c r="Z100" s="10" t="str">
        <f t="shared" si="17"/>
        <v/>
      </c>
      <c r="AA100" s="10" t="str">
        <f t="shared" si="18"/>
        <v/>
      </c>
      <c r="AB100" s="10" t="str">
        <f t="shared" si="19"/>
        <v/>
      </c>
      <c r="AC100" s="10">
        <f t="shared" si="20"/>
        <v>24</v>
      </c>
      <c r="AD100" s="10" t="str">
        <f t="shared" si="21"/>
        <v/>
      </c>
      <c r="AE100" s="10" t="str">
        <f t="shared" si="22"/>
        <v/>
      </c>
      <c r="AF100" s="10" t="str">
        <f t="shared" si="23"/>
        <v/>
      </c>
      <c r="AG100" s="10" t="str">
        <f t="shared" si="24"/>
        <v/>
      </c>
      <c r="AH100" s="10" t="str">
        <f t="shared" si="25"/>
        <v/>
      </c>
      <c r="AI100" s="13" t="str">
        <f t="shared" si="26"/>
        <v>79</v>
      </c>
      <c r="AJ100" s="11">
        <f t="shared" si="27"/>
        <v>79</v>
      </c>
    </row>
    <row r="101" spans="1:36" x14ac:dyDescent="0.25">
      <c r="A101" s="1">
        <v>83</v>
      </c>
      <c r="B101" s="4">
        <v>48</v>
      </c>
      <c r="C101" s="9" t="s">
        <v>328</v>
      </c>
      <c r="D101" s="9" t="s">
        <v>192</v>
      </c>
      <c r="E101" s="9" t="s">
        <v>329</v>
      </c>
      <c r="F101" s="9">
        <v>463704868</v>
      </c>
      <c r="G101" s="9" t="s">
        <v>118</v>
      </c>
      <c r="H101" s="27"/>
      <c r="I101" s="6">
        <v>6</v>
      </c>
      <c r="J101" s="6">
        <v>6</v>
      </c>
      <c r="K101" s="9">
        <v>5</v>
      </c>
      <c r="L101" s="7">
        <f t="shared" si="28"/>
        <v>20</v>
      </c>
      <c r="M101" s="8" t="str">
        <f>IF(J101=4,RANK(L101,$AA$19:$AA$302,0)+COUNTIF($AA$1:AA100,AA101),"")&amp;IF(J101=5,RANK(L101,$AB$19:$AB$302,0)+COUNTIF($AB$1:AB100,AB101),"")&amp;IF(J101=6,RANK(L101,$AC$19:$AC$302,0)+COUNTIF($AC$1:AC100,AC101),"")&amp;IF(J101=7,RANK(L101,$AD$19:$AD$302,0)+COUNTIF($AD$1:AD100,AD101),"")&amp;IF(J101=8,RANK(L101,$AE$19:$AE$302,0)+COUNTIF($AE$1:AE100,AE101),"")&amp;IF(J101=9,RANK(L101,$AF$19:$AF$302,0)+COUNTIF($AF$1:AF100,AF101),"")&amp;IF(J101=10,RANK(L101,$AG$19:$AG$302,0)+COUNTIF($AG$1:AG100,AG101),"")&amp;IF(J101=11,RANK(L101,$AH$19:$AH$302,0)+COUNTIF($AH$1:AH100,AH101),"")</f>
        <v>83</v>
      </c>
      <c r="N101" s="9" t="s">
        <v>236</v>
      </c>
      <c r="Z101" s="10" t="str">
        <f t="shared" si="17"/>
        <v/>
      </c>
      <c r="AA101" s="10" t="str">
        <f t="shared" si="18"/>
        <v/>
      </c>
      <c r="AB101" s="10" t="str">
        <f t="shared" si="19"/>
        <v/>
      </c>
      <c r="AC101" s="10">
        <f t="shared" si="20"/>
        <v>20</v>
      </c>
      <c r="AD101" s="10" t="str">
        <f t="shared" si="21"/>
        <v/>
      </c>
      <c r="AE101" s="10" t="str">
        <f t="shared" si="22"/>
        <v/>
      </c>
      <c r="AF101" s="10" t="str">
        <f t="shared" si="23"/>
        <v/>
      </c>
      <c r="AG101" s="10" t="str">
        <f t="shared" si="24"/>
        <v/>
      </c>
      <c r="AH101" s="10" t="str">
        <f t="shared" si="25"/>
        <v/>
      </c>
      <c r="AI101" s="13" t="str">
        <f t="shared" si="26"/>
        <v>83</v>
      </c>
      <c r="AJ101" s="11">
        <f t="shared" si="27"/>
        <v>83</v>
      </c>
    </row>
    <row r="102" spans="1:36" x14ac:dyDescent="0.25">
      <c r="A102" s="1">
        <v>84</v>
      </c>
      <c r="B102" s="4">
        <v>48</v>
      </c>
      <c r="C102" s="9" t="s">
        <v>330</v>
      </c>
      <c r="D102" s="9" t="s">
        <v>230</v>
      </c>
      <c r="E102" s="9" t="s">
        <v>37</v>
      </c>
      <c r="F102" s="9">
        <v>4206826307</v>
      </c>
      <c r="G102" s="9" t="s">
        <v>53</v>
      </c>
      <c r="H102" s="27"/>
      <c r="I102" s="6">
        <v>6</v>
      </c>
      <c r="J102" s="6">
        <v>6</v>
      </c>
      <c r="K102" s="9">
        <v>3</v>
      </c>
      <c r="L102" s="7">
        <f t="shared" si="28"/>
        <v>12</v>
      </c>
      <c r="M102" s="8" t="str">
        <f>IF(J102=4,RANK(L102,$AA$19:$AA$302,0)+COUNTIF($AA$1:AA101,AA102),"")&amp;IF(J102=5,RANK(L102,$AB$19:$AB$302,0)+COUNTIF($AB$1:AB101,AB102),"")&amp;IF(J102=6,RANK(L102,$AC$19:$AC$302,0)+COUNTIF($AC$1:AC101,AC102),"")&amp;IF(J102=7,RANK(L102,$AD$19:$AD$302,0)+COUNTIF($AD$1:AD101,AD102),"")&amp;IF(J102=8,RANK(L102,$AE$19:$AE$302,0)+COUNTIF($AE$1:AE101,AE102),"")&amp;IF(J102=9,RANK(L102,$AF$19:$AF$302,0)+COUNTIF($AF$1:AF101,AF102),"")&amp;IF(J102=10,RANK(L102,$AG$19:$AG$302,0)+COUNTIF($AG$1:AG101,AG102),"")&amp;IF(J102=11,RANK(L102,$AH$19:$AH$302,0)+COUNTIF($AH$1:AH101,AH102),"")</f>
        <v>84</v>
      </c>
      <c r="N102" s="9" t="s">
        <v>236</v>
      </c>
      <c r="Z102" s="10" t="str">
        <f t="shared" si="17"/>
        <v/>
      </c>
      <c r="AA102" s="10" t="str">
        <f t="shared" si="18"/>
        <v/>
      </c>
      <c r="AB102" s="10" t="str">
        <f t="shared" si="19"/>
        <v/>
      </c>
      <c r="AC102" s="10">
        <f t="shared" si="20"/>
        <v>12</v>
      </c>
      <c r="AD102" s="10" t="str">
        <f t="shared" si="21"/>
        <v/>
      </c>
      <c r="AE102" s="10" t="str">
        <f t="shared" si="22"/>
        <v/>
      </c>
      <c r="AF102" s="10" t="str">
        <f t="shared" si="23"/>
        <v/>
      </c>
      <c r="AG102" s="10" t="str">
        <f t="shared" si="24"/>
        <v/>
      </c>
      <c r="AH102" s="10" t="str">
        <f t="shared" si="25"/>
        <v/>
      </c>
      <c r="AI102" s="13" t="str">
        <f t="shared" si="26"/>
        <v>84</v>
      </c>
      <c r="AJ102" s="11">
        <f t="shared" si="27"/>
        <v>84</v>
      </c>
    </row>
    <row r="103" spans="1:36" x14ac:dyDescent="0.25">
      <c r="A103" s="1">
        <v>85</v>
      </c>
      <c r="B103" s="4">
        <v>48</v>
      </c>
      <c r="C103" s="9" t="s">
        <v>331</v>
      </c>
      <c r="D103" s="9" t="s">
        <v>88</v>
      </c>
      <c r="E103" s="9" t="s">
        <v>291</v>
      </c>
      <c r="F103" s="9">
        <v>2130490848</v>
      </c>
      <c r="G103" s="9" t="s">
        <v>43</v>
      </c>
      <c r="H103" s="27"/>
      <c r="I103" s="6">
        <v>6</v>
      </c>
      <c r="J103" s="6">
        <v>6</v>
      </c>
      <c r="K103" s="9">
        <v>2</v>
      </c>
      <c r="L103" s="7">
        <f t="shared" si="28"/>
        <v>8</v>
      </c>
      <c r="M103" s="8" t="str">
        <f>IF(J103=4,RANK(L103,$AA$19:$AA$302,0)+COUNTIF($AA$1:AA102,AA103),"")&amp;IF(J103=5,RANK(L103,$AB$19:$AB$302,0)+COUNTIF($AB$1:AB102,AB103),"")&amp;IF(J103=6,RANK(L103,$AC$19:$AC$302,0)+COUNTIF($AC$1:AC102,AC103),"")&amp;IF(J103=7,RANK(L103,$AD$19:$AD$302,0)+COUNTIF($AD$1:AD102,AD103),"")&amp;IF(J103=8,RANK(L103,$AE$19:$AE$302,0)+COUNTIF($AE$1:AE102,AE103),"")&amp;IF(J103=9,RANK(L103,$AF$19:$AF$302,0)+COUNTIF($AF$1:AF102,AF103),"")&amp;IF(J103=10,RANK(L103,$AG$19:$AG$302,0)+COUNTIF($AG$1:AG102,AG103),"")&amp;IF(J103=11,RANK(L103,$AH$19:$AH$302,0)+COUNTIF($AH$1:AH102,AH103),"")</f>
        <v>85</v>
      </c>
      <c r="N103" s="9" t="s">
        <v>236</v>
      </c>
      <c r="Z103" s="10" t="str">
        <f t="shared" si="17"/>
        <v/>
      </c>
      <c r="AA103" s="10" t="str">
        <f t="shared" si="18"/>
        <v/>
      </c>
      <c r="AB103" s="10" t="str">
        <f t="shared" si="19"/>
        <v/>
      </c>
      <c r="AC103" s="10">
        <f t="shared" si="20"/>
        <v>8</v>
      </c>
      <c r="AD103" s="10" t="str">
        <f t="shared" si="21"/>
        <v/>
      </c>
      <c r="AE103" s="10" t="str">
        <f t="shared" si="22"/>
        <v/>
      </c>
      <c r="AF103" s="10" t="str">
        <f t="shared" si="23"/>
        <v/>
      </c>
      <c r="AG103" s="10" t="str">
        <f t="shared" si="24"/>
        <v/>
      </c>
      <c r="AH103" s="10" t="str">
        <f t="shared" si="25"/>
        <v/>
      </c>
      <c r="AI103" s="13" t="str">
        <f t="shared" si="26"/>
        <v>85</v>
      </c>
      <c r="AJ103" s="11">
        <f t="shared" si="27"/>
        <v>85</v>
      </c>
    </row>
    <row r="104" spans="1:36" x14ac:dyDescent="0.25">
      <c r="A104" s="1">
        <v>86</v>
      </c>
      <c r="B104" s="4">
        <v>48</v>
      </c>
      <c r="C104" s="9" t="s">
        <v>332</v>
      </c>
      <c r="D104" s="9" t="s">
        <v>98</v>
      </c>
      <c r="E104" s="9" t="s">
        <v>52</v>
      </c>
      <c r="F104" s="9">
        <v>1417740970</v>
      </c>
      <c r="G104" s="9" t="s">
        <v>118</v>
      </c>
      <c r="H104" s="27"/>
      <c r="I104" s="6">
        <v>6</v>
      </c>
      <c r="J104" s="6">
        <v>6</v>
      </c>
      <c r="K104" s="9">
        <v>2</v>
      </c>
      <c r="L104" s="7">
        <f t="shared" si="28"/>
        <v>8</v>
      </c>
      <c r="M104" s="8" t="str">
        <f>IF(J104=4,RANK(L104,$AA$19:$AA$302,0)+COUNTIF($AA$1:AA103,AA104),"")&amp;IF(J104=5,RANK(L104,$AB$19:$AB$302,0)+COUNTIF($AB$1:AB103,AB104),"")&amp;IF(J104=6,RANK(L104,$AC$19:$AC$302,0)+COUNTIF($AC$1:AC103,AC104),"")&amp;IF(J104=7,RANK(L104,$AD$19:$AD$302,0)+COUNTIF($AD$1:AD103,AD104),"")&amp;IF(J104=8,RANK(L104,$AE$19:$AE$302,0)+COUNTIF($AE$1:AE103,AE104),"")&amp;IF(J104=9,RANK(L104,$AF$19:$AF$302,0)+COUNTIF($AF$1:AF103,AF104),"")&amp;IF(J104=10,RANK(L104,$AG$19:$AG$302,0)+COUNTIF($AG$1:AG103,AG104),"")&amp;IF(J104=11,RANK(L104,$AH$19:$AH$302,0)+COUNTIF($AH$1:AH103,AH104),"")</f>
        <v>86</v>
      </c>
      <c r="N104" s="9" t="s">
        <v>236</v>
      </c>
      <c r="Z104" s="10" t="str">
        <f t="shared" si="17"/>
        <v/>
      </c>
      <c r="AA104" s="10" t="str">
        <f t="shared" si="18"/>
        <v/>
      </c>
      <c r="AB104" s="10" t="str">
        <f t="shared" si="19"/>
        <v/>
      </c>
      <c r="AC104" s="10">
        <f t="shared" si="20"/>
        <v>8</v>
      </c>
      <c r="AD104" s="10" t="str">
        <f t="shared" si="21"/>
        <v/>
      </c>
      <c r="AE104" s="10" t="str">
        <f t="shared" si="22"/>
        <v/>
      </c>
      <c r="AF104" s="10" t="str">
        <f t="shared" si="23"/>
        <v/>
      </c>
      <c r="AG104" s="10" t="str">
        <f t="shared" si="24"/>
        <v/>
      </c>
      <c r="AH104" s="10" t="str">
        <f t="shared" si="25"/>
        <v/>
      </c>
      <c r="AI104" s="13" t="str">
        <f t="shared" si="26"/>
        <v>85</v>
      </c>
      <c r="AJ104" s="11">
        <f t="shared" si="27"/>
        <v>85</v>
      </c>
    </row>
    <row r="105" spans="1:36" x14ac:dyDescent="0.25">
      <c r="A105" s="1">
        <v>87</v>
      </c>
      <c r="B105" s="4">
        <v>48</v>
      </c>
      <c r="C105" s="9" t="s">
        <v>333</v>
      </c>
      <c r="D105" s="9" t="s">
        <v>334</v>
      </c>
      <c r="E105" s="9" t="s">
        <v>335</v>
      </c>
      <c r="F105" s="9">
        <v>1634224413</v>
      </c>
      <c r="G105" s="9" t="s">
        <v>43</v>
      </c>
      <c r="H105" s="27"/>
      <c r="I105" s="6">
        <v>6</v>
      </c>
      <c r="J105" s="6">
        <v>6</v>
      </c>
      <c r="K105" s="9">
        <v>2</v>
      </c>
      <c r="L105" s="7">
        <f t="shared" si="28"/>
        <v>8</v>
      </c>
      <c r="M105" s="8" t="str">
        <f>IF(J105=4,RANK(L105,$AA$19:$AA$302,0)+COUNTIF($AA$1:AA104,AA105),"")&amp;IF(J105=5,RANK(L105,$AB$19:$AB$302,0)+COUNTIF($AB$1:AB104,AB105),"")&amp;IF(J105=6,RANK(L105,$AC$19:$AC$302,0)+COUNTIF($AC$1:AC104,AC105),"")&amp;IF(J105=7,RANK(L105,$AD$19:$AD$302,0)+COUNTIF($AD$1:AD104,AD105),"")&amp;IF(J105=8,RANK(L105,$AE$19:$AE$302,0)+COUNTIF($AE$1:AE104,AE105),"")&amp;IF(J105=9,RANK(L105,$AF$19:$AF$302,0)+COUNTIF($AF$1:AF104,AF105),"")&amp;IF(J105=10,RANK(L105,$AG$19:$AG$302,0)+COUNTIF($AG$1:AG104,AG105),"")&amp;IF(J105=11,RANK(L105,$AH$19:$AH$302,0)+COUNTIF($AH$1:AH104,AH105),"")</f>
        <v>87</v>
      </c>
      <c r="N105" s="9" t="s">
        <v>236</v>
      </c>
      <c r="Z105" s="10" t="str">
        <f t="shared" si="17"/>
        <v/>
      </c>
      <c r="AA105" s="10" t="str">
        <f t="shared" si="18"/>
        <v/>
      </c>
      <c r="AB105" s="10" t="str">
        <f t="shared" si="19"/>
        <v/>
      </c>
      <c r="AC105" s="10">
        <f t="shared" si="20"/>
        <v>8</v>
      </c>
      <c r="AD105" s="10" t="str">
        <f t="shared" si="21"/>
        <v/>
      </c>
      <c r="AE105" s="10" t="str">
        <f t="shared" si="22"/>
        <v/>
      </c>
      <c r="AF105" s="10" t="str">
        <f t="shared" si="23"/>
        <v/>
      </c>
      <c r="AG105" s="10" t="str">
        <f t="shared" si="24"/>
        <v/>
      </c>
      <c r="AH105" s="10" t="str">
        <f t="shared" si="25"/>
        <v/>
      </c>
      <c r="AI105" s="13" t="str">
        <f t="shared" si="26"/>
        <v>85</v>
      </c>
      <c r="AJ105" s="11">
        <f t="shared" si="27"/>
        <v>85</v>
      </c>
    </row>
    <row r="106" spans="1:36" x14ac:dyDescent="0.25">
      <c r="A106" s="1">
        <v>88</v>
      </c>
      <c r="B106" s="4">
        <v>48</v>
      </c>
      <c r="C106" s="9" t="s">
        <v>336</v>
      </c>
      <c r="D106" s="9" t="s">
        <v>230</v>
      </c>
      <c r="E106" s="9" t="s">
        <v>337</v>
      </c>
      <c r="F106" s="9">
        <v>868192809</v>
      </c>
      <c r="G106" s="9" t="s">
        <v>43</v>
      </c>
      <c r="H106" s="27"/>
      <c r="I106" s="6">
        <v>6</v>
      </c>
      <c r="J106" s="6">
        <v>6</v>
      </c>
      <c r="K106" s="9">
        <v>1</v>
      </c>
      <c r="L106" s="7">
        <f t="shared" si="28"/>
        <v>4</v>
      </c>
      <c r="M106" s="8" t="str">
        <f>IF(J106=4,RANK(L106,$AA$19:$AA$302,0)+COUNTIF($AA$1:AA105,AA106),"")&amp;IF(J106=5,RANK(L106,$AB$19:$AB$302,0)+COUNTIF($AB$1:AB105,AB106),"")&amp;IF(J106=6,RANK(L106,$AC$19:$AC$302,0)+COUNTIF($AC$1:AC105,AC106),"")&amp;IF(J106=7,RANK(L106,$AD$19:$AD$302,0)+COUNTIF($AD$1:AD105,AD106),"")&amp;IF(J106=8,RANK(L106,$AE$19:$AE$302,0)+COUNTIF($AE$1:AE105,AE106),"")&amp;IF(J106=9,RANK(L106,$AF$19:$AF$302,0)+COUNTIF($AF$1:AF105,AF106),"")&amp;IF(J106=10,RANK(L106,$AG$19:$AG$302,0)+COUNTIF($AG$1:AG105,AG106),"")&amp;IF(J106=11,RANK(L106,$AH$19:$AH$302,0)+COUNTIF($AH$1:AH105,AH106),"")</f>
        <v>88</v>
      </c>
      <c r="N106" s="9" t="s">
        <v>236</v>
      </c>
      <c r="Z106" s="10" t="str">
        <f t="shared" si="17"/>
        <v/>
      </c>
      <c r="AA106" s="10" t="str">
        <f t="shared" si="18"/>
        <v/>
      </c>
      <c r="AB106" s="10" t="str">
        <f t="shared" si="19"/>
        <v/>
      </c>
      <c r="AC106" s="10">
        <f t="shared" si="20"/>
        <v>4</v>
      </c>
      <c r="AD106" s="10" t="str">
        <f t="shared" si="21"/>
        <v/>
      </c>
      <c r="AE106" s="10" t="str">
        <f t="shared" si="22"/>
        <v/>
      </c>
      <c r="AF106" s="10" t="str">
        <f t="shared" si="23"/>
        <v/>
      </c>
      <c r="AG106" s="10" t="str">
        <f t="shared" si="24"/>
        <v/>
      </c>
      <c r="AH106" s="10" t="str">
        <f t="shared" si="25"/>
        <v/>
      </c>
      <c r="AI106" s="13" t="str">
        <f t="shared" si="26"/>
        <v>88</v>
      </c>
      <c r="AJ106" s="11">
        <f t="shared" si="27"/>
        <v>88</v>
      </c>
    </row>
    <row r="107" spans="1:36" x14ac:dyDescent="0.25">
      <c r="A107" s="1">
        <v>89</v>
      </c>
      <c r="B107" s="4">
        <v>48</v>
      </c>
      <c r="C107" s="9" t="s">
        <v>338</v>
      </c>
      <c r="D107" s="9" t="s">
        <v>339</v>
      </c>
      <c r="E107" s="9" t="s">
        <v>65</v>
      </c>
      <c r="F107" s="9">
        <v>1326210970</v>
      </c>
      <c r="G107" s="9" t="s">
        <v>43</v>
      </c>
      <c r="H107" s="27"/>
      <c r="I107" s="6">
        <v>6</v>
      </c>
      <c r="J107" s="6">
        <v>6</v>
      </c>
      <c r="K107" s="9">
        <v>1</v>
      </c>
      <c r="L107" s="7">
        <f t="shared" si="28"/>
        <v>4</v>
      </c>
      <c r="M107" s="8" t="str">
        <f>IF(J107=4,RANK(L107,$AA$19:$AA$302,0)+COUNTIF($AA$1:AA106,AA107),"")&amp;IF(J107=5,RANK(L107,$AB$19:$AB$302,0)+COUNTIF($AB$1:AB106,AB107),"")&amp;IF(J107=6,RANK(L107,$AC$19:$AC$302,0)+COUNTIF($AC$1:AC106,AC107),"")&amp;IF(J107=7,RANK(L107,$AD$19:$AD$302,0)+COUNTIF($AD$1:AD106,AD107),"")&amp;IF(J107=8,RANK(L107,$AE$19:$AE$302,0)+COUNTIF($AE$1:AE106,AE107),"")&amp;IF(J107=9,RANK(L107,$AF$19:$AF$302,0)+COUNTIF($AF$1:AF106,AF107),"")&amp;IF(J107=10,RANK(L107,$AG$19:$AG$302,0)+COUNTIF($AG$1:AG106,AG107),"")&amp;IF(J107=11,RANK(L107,$AH$19:$AH$302,0)+COUNTIF($AH$1:AH106,AH107),"")</f>
        <v>89</v>
      </c>
      <c r="N107" s="9" t="s">
        <v>236</v>
      </c>
      <c r="Z107" s="10" t="str">
        <f t="shared" si="17"/>
        <v/>
      </c>
      <c r="AA107" s="10" t="str">
        <f t="shared" si="18"/>
        <v/>
      </c>
      <c r="AB107" s="10" t="str">
        <f t="shared" si="19"/>
        <v/>
      </c>
      <c r="AC107" s="10">
        <f t="shared" si="20"/>
        <v>4</v>
      </c>
      <c r="AD107" s="10" t="str">
        <f t="shared" si="21"/>
        <v/>
      </c>
      <c r="AE107" s="10" t="str">
        <f t="shared" si="22"/>
        <v/>
      </c>
      <c r="AF107" s="10" t="str">
        <f t="shared" si="23"/>
        <v/>
      </c>
      <c r="AG107" s="10" t="str">
        <f t="shared" si="24"/>
        <v/>
      </c>
      <c r="AH107" s="10" t="str">
        <f t="shared" si="25"/>
        <v/>
      </c>
      <c r="AI107" s="13" t="str">
        <f t="shared" si="26"/>
        <v>88</v>
      </c>
      <c r="AJ107" s="11">
        <f t="shared" si="27"/>
        <v>88</v>
      </c>
    </row>
    <row r="108" spans="1:36" x14ac:dyDescent="0.25">
      <c r="A108" s="1">
        <v>90</v>
      </c>
      <c r="B108" s="4">
        <v>48</v>
      </c>
      <c r="C108" s="9" t="s">
        <v>340</v>
      </c>
      <c r="D108" s="9" t="s">
        <v>341</v>
      </c>
      <c r="E108" s="9" t="s">
        <v>34</v>
      </c>
      <c r="F108" s="9">
        <v>2206112115</v>
      </c>
      <c r="G108" s="9" t="s">
        <v>43</v>
      </c>
      <c r="H108" s="27"/>
      <c r="I108" s="6">
        <v>6</v>
      </c>
      <c r="J108" s="6">
        <v>6</v>
      </c>
      <c r="K108" s="9">
        <v>1</v>
      </c>
      <c r="L108" s="7">
        <f t="shared" si="28"/>
        <v>4</v>
      </c>
      <c r="M108" s="8" t="str">
        <f>IF(J108=4,RANK(L108,$AA$19:$AA$302,0)+COUNTIF($AA$1:AA107,AA108),"")&amp;IF(J108=5,RANK(L108,$AB$19:$AB$302,0)+COUNTIF($AB$1:AB107,AB108),"")&amp;IF(J108=6,RANK(L108,$AC$19:$AC$302,0)+COUNTIF($AC$1:AC107,AC108),"")&amp;IF(J108=7,RANK(L108,$AD$19:$AD$302,0)+COUNTIF($AD$1:AD107,AD108),"")&amp;IF(J108=8,RANK(L108,$AE$19:$AE$302,0)+COUNTIF($AE$1:AE107,AE108),"")&amp;IF(J108=9,RANK(L108,$AF$19:$AF$302,0)+COUNTIF($AF$1:AF107,AF108),"")&amp;IF(J108=10,RANK(L108,$AG$19:$AG$302,0)+COUNTIF($AG$1:AG107,AG108),"")&amp;IF(J108=11,RANK(L108,$AH$19:$AH$302,0)+COUNTIF($AH$1:AH107,AH108),"")</f>
        <v>90</v>
      </c>
      <c r="N108" s="9" t="s">
        <v>236</v>
      </c>
      <c r="Z108" s="10" t="str">
        <f t="shared" si="17"/>
        <v/>
      </c>
      <c r="AA108" s="10" t="str">
        <f t="shared" si="18"/>
        <v/>
      </c>
      <c r="AB108" s="10" t="str">
        <f t="shared" si="19"/>
        <v/>
      </c>
      <c r="AC108" s="10">
        <f t="shared" si="20"/>
        <v>4</v>
      </c>
      <c r="AD108" s="10" t="str">
        <f t="shared" si="21"/>
        <v/>
      </c>
      <c r="AE108" s="10" t="str">
        <f t="shared" si="22"/>
        <v/>
      </c>
      <c r="AF108" s="10" t="str">
        <f t="shared" si="23"/>
        <v/>
      </c>
      <c r="AG108" s="10" t="str">
        <f t="shared" si="24"/>
        <v/>
      </c>
      <c r="AH108" s="10" t="str">
        <f t="shared" si="25"/>
        <v/>
      </c>
      <c r="AI108" s="13" t="str">
        <f t="shared" si="26"/>
        <v>88</v>
      </c>
      <c r="AJ108" s="11">
        <f t="shared" si="27"/>
        <v>88</v>
      </c>
    </row>
    <row r="109" spans="1:36" x14ac:dyDescent="0.25">
      <c r="A109" s="1">
        <v>91</v>
      </c>
      <c r="B109" s="4">
        <v>48</v>
      </c>
      <c r="C109" s="9" t="s">
        <v>342</v>
      </c>
      <c r="D109" s="9" t="s">
        <v>186</v>
      </c>
      <c r="E109" s="9" t="s">
        <v>180</v>
      </c>
      <c r="F109" s="9">
        <v>1233357297</v>
      </c>
      <c r="G109" s="9" t="s">
        <v>43</v>
      </c>
      <c r="H109" s="27"/>
      <c r="I109" s="6">
        <v>6</v>
      </c>
      <c r="J109" s="6">
        <v>6</v>
      </c>
      <c r="K109" s="9">
        <v>1</v>
      </c>
      <c r="L109" s="7">
        <f t="shared" si="28"/>
        <v>4</v>
      </c>
      <c r="M109" s="8" t="str">
        <f>IF(J109=4,RANK(L109,$AA$19:$AA$302,0)+COUNTIF($AA$1:AA108,AA109),"")&amp;IF(J109=5,RANK(L109,$AB$19:$AB$302,0)+COUNTIF($AB$1:AB108,AB109),"")&amp;IF(J109=6,RANK(L109,$AC$19:$AC$302,0)+COUNTIF($AC$1:AC108,AC109),"")&amp;IF(J109=7,RANK(L109,$AD$19:$AD$302,0)+COUNTIF($AD$1:AD108,AD109),"")&amp;IF(J109=8,RANK(L109,$AE$19:$AE$302,0)+COUNTIF($AE$1:AE108,AE109),"")&amp;IF(J109=9,RANK(L109,$AF$19:$AF$302,0)+COUNTIF($AF$1:AF108,AF109),"")&amp;IF(J109=10,RANK(L109,$AG$19:$AG$302,0)+COUNTIF($AG$1:AG108,AG109),"")&amp;IF(J109=11,RANK(L109,$AH$19:$AH$302,0)+COUNTIF($AH$1:AH108,AH109),"")</f>
        <v>91</v>
      </c>
      <c r="N109" s="9" t="s">
        <v>236</v>
      </c>
      <c r="Z109" s="10" t="str">
        <f t="shared" si="17"/>
        <v/>
      </c>
      <c r="AA109" s="10" t="str">
        <f t="shared" si="18"/>
        <v/>
      </c>
      <c r="AB109" s="10" t="str">
        <f t="shared" si="19"/>
        <v/>
      </c>
      <c r="AC109" s="10">
        <f t="shared" si="20"/>
        <v>4</v>
      </c>
      <c r="AD109" s="10" t="str">
        <f t="shared" si="21"/>
        <v/>
      </c>
      <c r="AE109" s="10" t="str">
        <f t="shared" si="22"/>
        <v/>
      </c>
      <c r="AF109" s="10" t="str">
        <f t="shared" si="23"/>
        <v/>
      </c>
      <c r="AG109" s="10" t="str">
        <f t="shared" si="24"/>
        <v/>
      </c>
      <c r="AH109" s="10" t="str">
        <f t="shared" si="25"/>
        <v/>
      </c>
      <c r="AI109" s="13" t="str">
        <f t="shared" si="26"/>
        <v>88</v>
      </c>
      <c r="AJ109" s="11">
        <f t="shared" si="27"/>
        <v>88</v>
      </c>
    </row>
    <row r="110" spans="1:36" x14ac:dyDescent="0.25">
      <c r="A110" s="1">
        <v>92</v>
      </c>
      <c r="B110" s="4">
        <v>48</v>
      </c>
      <c r="C110" s="9" t="s">
        <v>343</v>
      </c>
      <c r="D110" s="9" t="s">
        <v>67</v>
      </c>
      <c r="E110" s="9" t="s">
        <v>27</v>
      </c>
      <c r="F110" s="9">
        <v>3532530003</v>
      </c>
      <c r="G110" s="9" t="s">
        <v>43</v>
      </c>
      <c r="H110" s="27"/>
      <c r="I110" s="6">
        <v>6</v>
      </c>
      <c r="J110" s="6">
        <v>6</v>
      </c>
      <c r="K110" s="9">
        <v>1</v>
      </c>
      <c r="L110" s="7">
        <f t="shared" si="28"/>
        <v>4</v>
      </c>
      <c r="M110" s="8" t="str">
        <f>IF(J110=4,RANK(L110,$AA$19:$AA$302,0)+COUNTIF($AA$1:AA109,AA110),"")&amp;IF(J110=5,RANK(L110,$AB$19:$AB$302,0)+COUNTIF($AB$1:AB109,AB110),"")&amp;IF(J110=6,RANK(L110,$AC$19:$AC$302,0)+COUNTIF($AC$1:AC109,AC110),"")&amp;IF(J110=7,RANK(L110,$AD$19:$AD$302,0)+COUNTIF($AD$1:AD109,AD110),"")&amp;IF(J110=8,RANK(L110,$AE$19:$AE$302,0)+COUNTIF($AE$1:AE109,AE110),"")&amp;IF(J110=9,RANK(L110,$AF$19:$AF$302,0)+COUNTIF($AF$1:AF109,AF110),"")&amp;IF(J110=10,RANK(L110,$AG$19:$AG$302,0)+COUNTIF($AG$1:AG109,AG110),"")&amp;IF(J110=11,RANK(L110,$AH$19:$AH$302,0)+COUNTIF($AH$1:AH109,AH110),"")</f>
        <v>92</v>
      </c>
      <c r="N110" s="9" t="s">
        <v>236</v>
      </c>
      <c r="Z110" s="10" t="str">
        <f t="shared" si="17"/>
        <v/>
      </c>
      <c r="AA110" s="10" t="str">
        <f t="shared" si="18"/>
        <v/>
      </c>
      <c r="AB110" s="10" t="str">
        <f t="shared" si="19"/>
        <v/>
      </c>
      <c r="AC110" s="10">
        <f t="shared" si="20"/>
        <v>4</v>
      </c>
      <c r="AD110" s="10" t="str">
        <f t="shared" si="21"/>
        <v/>
      </c>
      <c r="AE110" s="10" t="str">
        <f t="shared" si="22"/>
        <v/>
      </c>
      <c r="AF110" s="10" t="str">
        <f t="shared" si="23"/>
        <v/>
      </c>
      <c r="AG110" s="10" t="str">
        <f t="shared" si="24"/>
        <v/>
      </c>
      <c r="AH110" s="10" t="str">
        <f t="shared" si="25"/>
        <v/>
      </c>
      <c r="AI110" s="13" t="str">
        <f t="shared" si="26"/>
        <v>88</v>
      </c>
      <c r="AJ110" s="11">
        <f t="shared" si="27"/>
        <v>88</v>
      </c>
    </row>
    <row r="111" spans="1:36" x14ac:dyDescent="0.25">
      <c r="A111" s="1">
        <v>93</v>
      </c>
      <c r="B111" s="4">
        <v>48</v>
      </c>
      <c r="C111" s="9" t="s">
        <v>263</v>
      </c>
      <c r="D111" s="9" t="s">
        <v>344</v>
      </c>
      <c r="E111" s="9" t="s">
        <v>65</v>
      </c>
      <c r="F111" s="9">
        <v>2777223621</v>
      </c>
      <c r="G111" s="9" t="s">
        <v>43</v>
      </c>
      <c r="H111" s="27"/>
      <c r="I111" s="6">
        <v>6</v>
      </c>
      <c r="J111" s="6">
        <v>6</v>
      </c>
      <c r="K111" s="9">
        <v>1</v>
      </c>
      <c r="L111" s="7">
        <f t="shared" si="28"/>
        <v>4</v>
      </c>
      <c r="M111" s="8" t="str">
        <f>IF(J111=4,RANK(L111,$AA$19:$AA$302,0)+COUNTIF($AA$1:AA110,AA111),"")&amp;IF(J111=5,RANK(L111,$AB$19:$AB$302,0)+COUNTIF($AB$1:AB110,AB111),"")&amp;IF(J111=6,RANK(L111,$AC$19:$AC$302,0)+COUNTIF($AC$1:AC110,AC111),"")&amp;IF(J111=7,RANK(L111,$AD$19:$AD$302,0)+COUNTIF($AD$1:AD110,AD111),"")&amp;IF(J111=8,RANK(L111,$AE$19:$AE$302,0)+COUNTIF($AE$1:AE110,AE111),"")&amp;IF(J111=9,RANK(L111,$AF$19:$AF$302,0)+COUNTIF($AF$1:AF110,AF111),"")&amp;IF(J111=10,RANK(L111,$AG$19:$AG$302,0)+COUNTIF($AG$1:AG110,AG111),"")&amp;IF(J111=11,RANK(L111,$AH$19:$AH$302,0)+COUNTIF($AH$1:AH110,AH111),"")</f>
        <v>93</v>
      </c>
      <c r="N111" s="9" t="s">
        <v>236</v>
      </c>
      <c r="Z111" s="10" t="str">
        <f t="shared" si="17"/>
        <v/>
      </c>
      <c r="AA111" s="10" t="str">
        <f t="shared" si="18"/>
        <v/>
      </c>
      <c r="AB111" s="10" t="str">
        <f t="shared" si="19"/>
        <v/>
      </c>
      <c r="AC111" s="10">
        <f t="shared" si="20"/>
        <v>4</v>
      </c>
      <c r="AD111" s="10" t="str">
        <f t="shared" si="21"/>
        <v/>
      </c>
      <c r="AE111" s="10" t="str">
        <f t="shared" si="22"/>
        <v/>
      </c>
      <c r="AF111" s="10" t="str">
        <f t="shared" si="23"/>
        <v/>
      </c>
      <c r="AG111" s="10" t="str">
        <f t="shared" si="24"/>
        <v/>
      </c>
      <c r="AH111" s="10" t="str">
        <f t="shared" si="25"/>
        <v/>
      </c>
      <c r="AI111" s="13" t="str">
        <f t="shared" si="26"/>
        <v>88</v>
      </c>
      <c r="AJ111" s="11">
        <f t="shared" si="27"/>
        <v>88</v>
      </c>
    </row>
    <row r="112" spans="1:36" x14ac:dyDescent="0.25">
      <c r="A112" s="1">
        <v>94</v>
      </c>
      <c r="B112" s="4">
        <v>48</v>
      </c>
      <c r="C112" s="9" t="s">
        <v>345</v>
      </c>
      <c r="D112" s="9" t="s">
        <v>230</v>
      </c>
      <c r="E112" s="9" t="s">
        <v>99</v>
      </c>
      <c r="F112" s="9">
        <v>4277064987</v>
      </c>
      <c r="G112" s="9" t="s">
        <v>43</v>
      </c>
      <c r="H112" s="27"/>
      <c r="I112" s="6">
        <v>6</v>
      </c>
      <c r="J112" s="6">
        <v>6</v>
      </c>
      <c r="K112" s="9">
        <v>0</v>
      </c>
      <c r="L112" s="7">
        <f t="shared" si="28"/>
        <v>0</v>
      </c>
      <c r="M112" s="8" t="str">
        <f>IF(J112=4,RANK(L112,$AA$19:$AA$302,0)+COUNTIF($AA$1:AA111,AA112),"")&amp;IF(J112=5,RANK(L112,$AB$19:$AB$302,0)+COUNTIF($AB$1:AB111,AB112),"")&amp;IF(J112=6,RANK(L112,$AC$19:$AC$302,0)+COUNTIF($AC$1:AC111,AC112),"")&amp;IF(J112=7,RANK(L112,$AD$19:$AD$302,0)+COUNTIF($AD$1:AD111,AD112),"")&amp;IF(J112=8,RANK(L112,$AE$19:$AE$302,0)+COUNTIF($AE$1:AE111,AE112),"")&amp;IF(J112=9,RANK(L112,$AF$19:$AF$302,0)+COUNTIF($AF$1:AF111,AF112),"")&amp;IF(J112=10,RANK(L112,$AG$19:$AG$302,0)+COUNTIF($AG$1:AG111,AG112),"")&amp;IF(J112=11,RANK(L112,$AH$19:$AH$302,0)+COUNTIF($AH$1:AH111,AH112),"")</f>
        <v>94</v>
      </c>
      <c r="N112" s="9" t="s">
        <v>236</v>
      </c>
      <c r="Z112" s="10" t="str">
        <f t="shared" si="17"/>
        <v/>
      </c>
      <c r="AA112" s="10" t="str">
        <f t="shared" si="18"/>
        <v/>
      </c>
      <c r="AB112" s="10" t="str">
        <f t="shared" si="19"/>
        <v/>
      </c>
      <c r="AC112" s="10">
        <f t="shared" si="20"/>
        <v>0</v>
      </c>
      <c r="AD112" s="10" t="str">
        <f t="shared" si="21"/>
        <v/>
      </c>
      <c r="AE112" s="10" t="str">
        <f t="shared" si="22"/>
        <v/>
      </c>
      <c r="AF112" s="10" t="str">
        <f t="shared" si="23"/>
        <v/>
      </c>
      <c r="AG112" s="10" t="str">
        <f t="shared" si="24"/>
        <v/>
      </c>
      <c r="AH112" s="10" t="str">
        <f t="shared" si="25"/>
        <v/>
      </c>
      <c r="AI112" s="13" t="str">
        <f t="shared" si="26"/>
        <v>94</v>
      </c>
      <c r="AJ112" s="11">
        <f t="shared" si="27"/>
        <v>94</v>
      </c>
    </row>
    <row r="113" spans="1:36" x14ac:dyDescent="0.25">
      <c r="A113" s="1">
        <v>95</v>
      </c>
      <c r="B113" s="4">
        <v>48</v>
      </c>
      <c r="C113" s="9" t="s">
        <v>346</v>
      </c>
      <c r="D113" s="9" t="s">
        <v>58</v>
      </c>
      <c r="E113" s="9" t="s">
        <v>27</v>
      </c>
      <c r="F113" s="9">
        <v>3332928330</v>
      </c>
      <c r="G113" s="9" t="s">
        <v>43</v>
      </c>
      <c r="H113" s="27"/>
      <c r="I113" s="6">
        <v>6</v>
      </c>
      <c r="J113" s="6">
        <v>6</v>
      </c>
      <c r="K113" s="9">
        <v>0</v>
      </c>
      <c r="L113" s="7">
        <f t="shared" si="28"/>
        <v>0</v>
      </c>
      <c r="M113" s="8" t="str">
        <f>IF(J113=4,RANK(L113,$AA$19:$AA$302,0)+COUNTIF($AA$1:AA112,AA113),"")&amp;IF(J113=5,RANK(L113,$AB$19:$AB$302,0)+COUNTIF($AB$1:AB112,AB113),"")&amp;IF(J113=6,RANK(L113,$AC$19:$AC$302,0)+COUNTIF($AC$1:AC112,AC113),"")&amp;IF(J113=7,RANK(L113,$AD$19:$AD$302,0)+COUNTIF($AD$1:AD112,AD113),"")&amp;IF(J113=8,RANK(L113,$AE$19:$AE$302,0)+COUNTIF($AE$1:AE112,AE113),"")&amp;IF(J113=9,RANK(L113,$AF$19:$AF$302,0)+COUNTIF($AF$1:AF112,AF113),"")&amp;IF(J113=10,RANK(L113,$AG$19:$AG$302,0)+COUNTIF($AG$1:AG112,AG113),"")&amp;IF(J113=11,RANK(L113,$AH$19:$AH$302,0)+COUNTIF($AH$1:AH112,AH113),"")</f>
        <v>95</v>
      </c>
      <c r="N113" s="9" t="s">
        <v>236</v>
      </c>
      <c r="Z113" s="10" t="str">
        <f t="shared" si="17"/>
        <v/>
      </c>
      <c r="AA113" s="10" t="str">
        <f t="shared" si="18"/>
        <v/>
      </c>
      <c r="AB113" s="10" t="str">
        <f t="shared" si="19"/>
        <v/>
      </c>
      <c r="AC113" s="10">
        <f t="shared" si="20"/>
        <v>0</v>
      </c>
      <c r="AD113" s="10" t="str">
        <f t="shared" si="21"/>
        <v/>
      </c>
      <c r="AE113" s="10" t="str">
        <f t="shared" si="22"/>
        <v/>
      </c>
      <c r="AF113" s="10" t="str">
        <f t="shared" si="23"/>
        <v/>
      </c>
      <c r="AG113" s="10" t="str">
        <f t="shared" si="24"/>
        <v/>
      </c>
      <c r="AH113" s="10" t="str">
        <f t="shared" si="25"/>
        <v/>
      </c>
      <c r="AI113" s="13" t="str">
        <f t="shared" si="26"/>
        <v>94</v>
      </c>
      <c r="AJ113" s="11">
        <f t="shared" si="27"/>
        <v>94</v>
      </c>
    </row>
    <row r="114" spans="1:36" x14ac:dyDescent="0.25">
      <c r="A114" s="1">
        <v>96</v>
      </c>
      <c r="B114" s="4">
        <v>48</v>
      </c>
      <c r="C114" s="9" t="s">
        <v>347</v>
      </c>
      <c r="D114" s="9" t="s">
        <v>51</v>
      </c>
      <c r="E114" s="9" t="s">
        <v>94</v>
      </c>
      <c r="F114" s="9">
        <v>1446448457</v>
      </c>
      <c r="G114" s="9" t="s">
        <v>43</v>
      </c>
      <c r="H114" s="27"/>
      <c r="I114" s="6">
        <v>6</v>
      </c>
      <c r="J114" s="6">
        <v>6</v>
      </c>
      <c r="K114" s="9">
        <v>0</v>
      </c>
      <c r="L114" s="7">
        <f t="shared" si="28"/>
        <v>0</v>
      </c>
      <c r="M114" s="8" t="str">
        <f>IF(J114=4,RANK(L114,$AA$19:$AA$302,0)+COUNTIF($AA$1:AA113,AA114),"")&amp;IF(J114=5,RANK(L114,$AB$19:$AB$302,0)+COUNTIF($AB$1:AB113,AB114),"")&amp;IF(J114=6,RANK(L114,$AC$19:$AC$302,0)+COUNTIF($AC$1:AC113,AC114),"")&amp;IF(J114=7,RANK(L114,$AD$19:$AD$302,0)+COUNTIF($AD$1:AD113,AD114),"")&amp;IF(J114=8,RANK(L114,$AE$19:$AE$302,0)+COUNTIF($AE$1:AE113,AE114),"")&amp;IF(J114=9,RANK(L114,$AF$19:$AF$302,0)+COUNTIF($AF$1:AF113,AF114),"")&amp;IF(J114=10,RANK(L114,$AG$19:$AG$302,0)+COUNTIF($AG$1:AG113,AG114),"")&amp;IF(J114=11,RANK(L114,$AH$19:$AH$302,0)+COUNTIF($AH$1:AH113,AH114),"")</f>
        <v>96</v>
      </c>
      <c r="N114" s="9" t="s">
        <v>236</v>
      </c>
      <c r="Z114" s="10" t="str">
        <f t="shared" si="17"/>
        <v/>
      </c>
      <c r="AA114" s="10" t="str">
        <f t="shared" si="18"/>
        <v/>
      </c>
      <c r="AB114" s="10" t="str">
        <f t="shared" si="19"/>
        <v/>
      </c>
      <c r="AC114" s="10">
        <f t="shared" si="20"/>
        <v>0</v>
      </c>
      <c r="AD114" s="10" t="str">
        <f t="shared" si="21"/>
        <v/>
      </c>
      <c r="AE114" s="10" t="str">
        <f t="shared" si="22"/>
        <v/>
      </c>
      <c r="AF114" s="10" t="str">
        <f t="shared" si="23"/>
        <v/>
      </c>
      <c r="AG114" s="10" t="str">
        <f t="shared" si="24"/>
        <v/>
      </c>
      <c r="AH114" s="10" t="str">
        <f t="shared" si="25"/>
        <v/>
      </c>
      <c r="AI114" s="13" t="str">
        <f t="shared" si="26"/>
        <v>94</v>
      </c>
      <c r="AJ114" s="11">
        <f t="shared" si="27"/>
        <v>94</v>
      </c>
    </row>
    <row r="115" spans="1:36" x14ac:dyDescent="0.25">
      <c r="A115" s="1">
        <v>97</v>
      </c>
      <c r="B115" s="4">
        <v>48</v>
      </c>
      <c r="C115" s="9" t="s">
        <v>348</v>
      </c>
      <c r="D115" s="9" t="s">
        <v>96</v>
      </c>
      <c r="E115" s="9" t="s">
        <v>40</v>
      </c>
      <c r="F115" s="9">
        <v>314846909</v>
      </c>
      <c r="G115" s="9" t="s">
        <v>43</v>
      </c>
      <c r="H115" s="27"/>
      <c r="I115" s="6">
        <v>6</v>
      </c>
      <c r="J115" s="6">
        <v>6</v>
      </c>
      <c r="K115" s="9">
        <v>0</v>
      </c>
      <c r="L115" s="7">
        <f t="shared" si="28"/>
        <v>0</v>
      </c>
      <c r="M115" s="8" t="str">
        <f>IF(J115=4,RANK(L115,$AA$19:$AA$302,0)+COUNTIF($AA$1:AA114,AA115),"")&amp;IF(J115=5,RANK(L115,$AB$19:$AB$302,0)+COUNTIF($AB$1:AB114,AB115),"")&amp;IF(J115=6,RANK(L115,$AC$19:$AC$302,0)+COUNTIF($AC$1:AC114,AC115),"")&amp;IF(J115=7,RANK(L115,$AD$19:$AD$302,0)+COUNTIF($AD$1:AD114,AD115),"")&amp;IF(J115=8,RANK(L115,$AE$19:$AE$302,0)+COUNTIF($AE$1:AE114,AE115),"")&amp;IF(J115=9,RANK(L115,$AF$19:$AF$302,0)+COUNTIF($AF$1:AF114,AF115),"")&amp;IF(J115=10,RANK(L115,$AG$19:$AG$302,0)+COUNTIF($AG$1:AG114,AG115),"")&amp;IF(J115=11,RANK(L115,$AH$19:$AH$302,0)+COUNTIF($AH$1:AH114,AH115),"")</f>
        <v>97</v>
      </c>
      <c r="N115" s="9" t="s">
        <v>236</v>
      </c>
      <c r="Z115" s="10" t="str">
        <f t="shared" si="17"/>
        <v/>
      </c>
      <c r="AA115" s="10" t="str">
        <f t="shared" si="18"/>
        <v/>
      </c>
      <c r="AB115" s="10" t="str">
        <f t="shared" si="19"/>
        <v/>
      </c>
      <c r="AC115" s="10">
        <f t="shared" si="20"/>
        <v>0</v>
      </c>
      <c r="AD115" s="10" t="str">
        <f t="shared" si="21"/>
        <v/>
      </c>
      <c r="AE115" s="10" t="str">
        <f t="shared" si="22"/>
        <v/>
      </c>
      <c r="AF115" s="10" t="str">
        <f t="shared" si="23"/>
        <v/>
      </c>
      <c r="AG115" s="10" t="str">
        <f t="shared" si="24"/>
        <v/>
      </c>
      <c r="AH115" s="10" t="str">
        <f t="shared" si="25"/>
        <v/>
      </c>
      <c r="AI115" s="13" t="str">
        <f t="shared" si="26"/>
        <v>94</v>
      </c>
      <c r="AJ115" s="11">
        <f t="shared" si="27"/>
        <v>94</v>
      </c>
    </row>
    <row r="116" spans="1:36" x14ac:dyDescent="0.25">
      <c r="A116" s="1">
        <v>98</v>
      </c>
      <c r="B116" s="4">
        <v>48</v>
      </c>
      <c r="C116" s="9" t="s">
        <v>349</v>
      </c>
      <c r="D116" s="9" t="s">
        <v>46</v>
      </c>
      <c r="E116" s="9" t="s">
        <v>40</v>
      </c>
      <c r="F116" s="9">
        <v>2512095839</v>
      </c>
      <c r="G116" s="9" t="s">
        <v>43</v>
      </c>
      <c r="H116" s="27"/>
      <c r="I116" s="6">
        <v>6</v>
      </c>
      <c r="J116" s="6">
        <v>6</v>
      </c>
      <c r="K116" s="9">
        <v>0</v>
      </c>
      <c r="L116" s="7">
        <f t="shared" si="28"/>
        <v>0</v>
      </c>
      <c r="M116" s="8" t="str">
        <f>IF(J116=4,RANK(L116,$AA$19:$AA$302,0)+COUNTIF($AA$1:AA115,AA116),"")&amp;IF(J116=5,RANK(L116,$AB$19:$AB$302,0)+COUNTIF($AB$1:AB115,AB116),"")&amp;IF(J116=6,RANK(L116,$AC$19:$AC$302,0)+COUNTIF($AC$1:AC115,AC116),"")&amp;IF(J116=7,RANK(L116,$AD$19:$AD$302,0)+COUNTIF($AD$1:AD115,AD116),"")&amp;IF(J116=8,RANK(L116,$AE$19:$AE$302,0)+COUNTIF($AE$1:AE115,AE116),"")&amp;IF(J116=9,RANK(L116,$AF$19:$AF$302,0)+COUNTIF($AF$1:AF115,AF116),"")&amp;IF(J116=10,RANK(L116,$AG$19:$AG$302,0)+COUNTIF($AG$1:AG115,AG116),"")&amp;IF(J116=11,RANK(L116,$AH$19:$AH$302,0)+COUNTIF($AH$1:AH115,AH116),"")</f>
        <v>98</v>
      </c>
      <c r="N116" s="9" t="s">
        <v>236</v>
      </c>
      <c r="Z116" s="10" t="str">
        <f t="shared" si="17"/>
        <v/>
      </c>
      <c r="AA116" s="10" t="str">
        <f t="shared" si="18"/>
        <v/>
      </c>
      <c r="AB116" s="10" t="str">
        <f t="shared" si="19"/>
        <v/>
      </c>
      <c r="AC116" s="10">
        <f t="shared" si="20"/>
        <v>0</v>
      </c>
      <c r="AD116" s="10" t="str">
        <f t="shared" si="21"/>
        <v/>
      </c>
      <c r="AE116" s="10" t="str">
        <f t="shared" si="22"/>
        <v/>
      </c>
      <c r="AF116" s="10" t="str">
        <f t="shared" si="23"/>
        <v/>
      </c>
      <c r="AG116" s="10" t="str">
        <f t="shared" si="24"/>
        <v/>
      </c>
      <c r="AH116" s="10" t="str">
        <f t="shared" si="25"/>
        <v/>
      </c>
      <c r="AI116" s="13" t="str">
        <f t="shared" si="26"/>
        <v>94</v>
      </c>
      <c r="AJ116" s="11">
        <f t="shared" si="27"/>
        <v>94</v>
      </c>
    </row>
    <row r="117" spans="1:36" x14ac:dyDescent="0.25">
      <c r="A117" s="1">
        <v>99</v>
      </c>
      <c r="B117" s="4">
        <v>48</v>
      </c>
      <c r="C117" s="9" t="s">
        <v>350</v>
      </c>
      <c r="D117" s="9" t="s">
        <v>161</v>
      </c>
      <c r="E117" s="9" t="s">
        <v>351</v>
      </c>
      <c r="F117" s="9">
        <v>4167107440</v>
      </c>
      <c r="G117" s="9" t="s">
        <v>43</v>
      </c>
      <c r="H117" s="27"/>
      <c r="I117" s="6">
        <v>6</v>
      </c>
      <c r="J117" s="6">
        <v>6</v>
      </c>
      <c r="K117" s="9">
        <v>0</v>
      </c>
      <c r="L117" s="7">
        <f t="shared" si="28"/>
        <v>0</v>
      </c>
      <c r="M117" s="8" t="str">
        <f>IF(J117=4,RANK(L117,$AA$19:$AA$302,0)+COUNTIF($AA$1:AA116,AA117),"")&amp;IF(J117=5,RANK(L117,$AB$19:$AB$302,0)+COUNTIF($AB$1:AB116,AB117),"")&amp;IF(J117=6,RANK(L117,$AC$19:$AC$302,0)+COUNTIF($AC$1:AC116,AC117),"")&amp;IF(J117=7,RANK(L117,$AD$19:$AD$302,0)+COUNTIF($AD$1:AD116,AD117),"")&amp;IF(J117=8,RANK(L117,$AE$19:$AE$302,0)+COUNTIF($AE$1:AE116,AE117),"")&amp;IF(J117=9,RANK(L117,$AF$19:$AF$302,0)+COUNTIF($AF$1:AF116,AF117),"")&amp;IF(J117=10,RANK(L117,$AG$19:$AG$302,0)+COUNTIF($AG$1:AG116,AG117),"")&amp;IF(J117=11,RANK(L117,$AH$19:$AH$302,0)+COUNTIF($AH$1:AH116,AH117),"")</f>
        <v>99</v>
      </c>
      <c r="N117" s="9" t="s">
        <v>237</v>
      </c>
      <c r="Z117" s="10" t="str">
        <f t="shared" si="17"/>
        <v/>
      </c>
      <c r="AA117" s="10" t="str">
        <f t="shared" si="18"/>
        <v/>
      </c>
      <c r="AB117" s="10" t="str">
        <f t="shared" si="19"/>
        <v/>
      </c>
      <c r="AC117" s="10">
        <f t="shared" si="20"/>
        <v>0</v>
      </c>
      <c r="AD117" s="10" t="str">
        <f t="shared" si="21"/>
        <v/>
      </c>
      <c r="AE117" s="10" t="str">
        <f t="shared" si="22"/>
        <v/>
      </c>
      <c r="AF117" s="10" t="str">
        <f t="shared" si="23"/>
        <v/>
      </c>
      <c r="AG117" s="10" t="str">
        <f t="shared" si="24"/>
        <v/>
      </c>
      <c r="AH117" s="10" t="str">
        <f t="shared" si="25"/>
        <v/>
      </c>
      <c r="AI117" s="13" t="str">
        <f t="shared" si="26"/>
        <v>94</v>
      </c>
      <c r="AJ117" s="11">
        <f t="shared" si="27"/>
        <v>94</v>
      </c>
    </row>
    <row r="118" spans="1:36" x14ac:dyDescent="0.25">
      <c r="A118" s="1">
        <v>100</v>
      </c>
      <c r="B118" s="4">
        <v>48</v>
      </c>
      <c r="C118" s="9" t="s">
        <v>352</v>
      </c>
      <c r="D118" s="9" t="s">
        <v>353</v>
      </c>
      <c r="E118" s="9" t="s">
        <v>198</v>
      </c>
      <c r="F118" s="9">
        <v>2756403237</v>
      </c>
      <c r="G118" s="9" t="s">
        <v>43</v>
      </c>
      <c r="H118" s="27"/>
      <c r="I118" s="6">
        <v>6</v>
      </c>
      <c r="J118" s="6">
        <v>6</v>
      </c>
      <c r="K118" s="9">
        <v>0</v>
      </c>
      <c r="L118" s="7">
        <f t="shared" si="28"/>
        <v>0</v>
      </c>
      <c r="M118" s="8" t="str">
        <f>IF(J118=4,RANK(L118,$AA$19:$AA$302,0)+COUNTIF($AA$1:AA117,AA118),"")&amp;IF(J118=5,RANK(L118,$AB$19:$AB$302,0)+COUNTIF($AB$1:AB117,AB118),"")&amp;IF(J118=6,RANK(L118,$AC$19:$AC$302,0)+COUNTIF($AC$1:AC117,AC118),"")&amp;IF(J118=7,RANK(L118,$AD$19:$AD$302,0)+COUNTIF($AD$1:AD117,AD118),"")&amp;IF(J118=8,RANK(L118,$AE$19:$AE$302,0)+COUNTIF($AE$1:AE117,AE118),"")&amp;IF(J118=9,RANK(L118,$AF$19:$AF$302,0)+COUNTIF($AF$1:AF117,AF118),"")&amp;IF(J118=10,RANK(L118,$AG$19:$AG$302,0)+COUNTIF($AG$1:AG117,AG118),"")&amp;IF(J118=11,RANK(L118,$AH$19:$AH$302,0)+COUNTIF($AH$1:AH117,AH118),"")</f>
        <v>100</v>
      </c>
      <c r="N118" s="9" t="s">
        <v>236</v>
      </c>
      <c r="Z118" s="10" t="str">
        <f t="shared" si="17"/>
        <v/>
      </c>
      <c r="AA118" s="10" t="str">
        <f t="shared" si="18"/>
        <v/>
      </c>
      <c r="AB118" s="10" t="str">
        <f t="shared" si="19"/>
        <v/>
      </c>
      <c r="AC118" s="10">
        <f t="shared" si="20"/>
        <v>0</v>
      </c>
      <c r="AD118" s="10" t="str">
        <f t="shared" si="21"/>
        <v/>
      </c>
      <c r="AE118" s="10" t="str">
        <f t="shared" si="22"/>
        <v/>
      </c>
      <c r="AF118" s="10" t="str">
        <f t="shared" si="23"/>
        <v/>
      </c>
      <c r="AG118" s="10" t="str">
        <f t="shared" si="24"/>
        <v/>
      </c>
      <c r="AH118" s="10" t="str">
        <f t="shared" si="25"/>
        <v/>
      </c>
      <c r="AI118" s="13" t="str">
        <f t="shared" si="26"/>
        <v>94</v>
      </c>
      <c r="AJ118" s="11">
        <f t="shared" si="27"/>
        <v>94</v>
      </c>
    </row>
    <row r="119" spans="1:36" x14ac:dyDescent="0.25">
      <c r="A119" s="1">
        <v>101</v>
      </c>
      <c r="B119" s="4">
        <v>48</v>
      </c>
      <c r="C119" s="9" t="s">
        <v>354</v>
      </c>
      <c r="D119" s="9" t="s">
        <v>230</v>
      </c>
      <c r="E119" s="9" t="s">
        <v>163</v>
      </c>
      <c r="F119" s="9">
        <v>1677816860</v>
      </c>
      <c r="G119" s="9" t="s">
        <v>43</v>
      </c>
      <c r="H119" s="27"/>
      <c r="I119" s="6">
        <v>6</v>
      </c>
      <c r="J119" s="6">
        <v>6</v>
      </c>
      <c r="K119" s="9">
        <v>0</v>
      </c>
      <c r="L119" s="7">
        <f t="shared" si="28"/>
        <v>0</v>
      </c>
      <c r="M119" s="8" t="str">
        <f>IF(J119=4,RANK(L119,$AA$19:$AA$302,0)+COUNTIF($AA$1:AA118,AA119),"")&amp;IF(J119=5,RANK(L119,$AB$19:$AB$302,0)+COUNTIF($AB$1:AB118,AB119),"")&amp;IF(J119=6,RANK(L119,$AC$19:$AC$302,0)+COUNTIF($AC$1:AC118,AC119),"")&amp;IF(J119=7,RANK(L119,$AD$19:$AD$302,0)+COUNTIF($AD$1:AD118,AD119),"")&amp;IF(J119=8,RANK(L119,$AE$19:$AE$302,0)+COUNTIF($AE$1:AE118,AE119),"")&amp;IF(J119=9,RANK(L119,$AF$19:$AF$302,0)+COUNTIF($AF$1:AF118,AF119),"")&amp;IF(J119=10,RANK(L119,$AG$19:$AG$302,0)+COUNTIF($AG$1:AG118,AG119),"")&amp;IF(J119=11,RANK(L119,$AH$19:$AH$302,0)+COUNTIF($AH$1:AH118,AH119),"")</f>
        <v>101</v>
      </c>
      <c r="N119" s="9" t="s">
        <v>237</v>
      </c>
      <c r="Z119" s="10" t="str">
        <f t="shared" si="17"/>
        <v/>
      </c>
      <c r="AA119" s="10" t="str">
        <f t="shared" si="18"/>
        <v/>
      </c>
      <c r="AB119" s="10" t="str">
        <f t="shared" si="19"/>
        <v/>
      </c>
      <c r="AC119" s="10">
        <f t="shared" si="20"/>
        <v>0</v>
      </c>
      <c r="AD119" s="10" t="str">
        <f t="shared" si="21"/>
        <v/>
      </c>
      <c r="AE119" s="10" t="str">
        <f t="shared" si="22"/>
        <v/>
      </c>
      <c r="AF119" s="10" t="str">
        <f t="shared" si="23"/>
        <v/>
      </c>
      <c r="AG119" s="10" t="str">
        <f t="shared" si="24"/>
        <v/>
      </c>
      <c r="AH119" s="10" t="str">
        <f t="shared" si="25"/>
        <v/>
      </c>
      <c r="AI119" s="13" t="str">
        <f t="shared" si="26"/>
        <v>94</v>
      </c>
      <c r="AJ119" s="11">
        <f t="shared" si="27"/>
        <v>94</v>
      </c>
    </row>
    <row r="120" spans="1:36" x14ac:dyDescent="0.25">
      <c r="A120" s="1">
        <v>102</v>
      </c>
      <c r="B120" s="4">
        <v>48</v>
      </c>
      <c r="C120" s="9" t="s">
        <v>355</v>
      </c>
      <c r="D120" s="9" t="s">
        <v>267</v>
      </c>
      <c r="E120" s="9" t="s">
        <v>198</v>
      </c>
      <c r="F120" s="9">
        <v>2402935581</v>
      </c>
      <c r="G120" s="9" t="s">
        <v>118</v>
      </c>
      <c r="H120" s="27"/>
      <c r="I120" s="6">
        <v>6</v>
      </c>
      <c r="J120" s="6">
        <v>6</v>
      </c>
      <c r="K120" s="9">
        <v>0</v>
      </c>
      <c r="L120" s="7">
        <f t="shared" si="28"/>
        <v>0</v>
      </c>
      <c r="M120" s="8" t="str">
        <f>IF(J120=4,RANK(L120,$AA$19:$AA$302,0)+COUNTIF($AA$1:AA119,AA120),"")&amp;IF(J120=5,RANK(L120,$AB$19:$AB$302,0)+COUNTIF($AB$1:AB119,AB120),"")&amp;IF(J120=6,RANK(L120,$AC$19:$AC$302,0)+COUNTIF($AC$1:AC119,AC120),"")&amp;IF(J120=7,RANK(L120,$AD$19:$AD$302,0)+COUNTIF($AD$1:AD119,AD120),"")&amp;IF(J120=8,RANK(L120,$AE$19:$AE$302,0)+COUNTIF($AE$1:AE119,AE120),"")&amp;IF(J120=9,RANK(L120,$AF$19:$AF$302,0)+COUNTIF($AF$1:AF119,AF120),"")&amp;IF(J120=10,RANK(L120,$AG$19:$AG$302,0)+COUNTIF($AG$1:AG119,AG120),"")&amp;IF(J120=11,RANK(L120,$AH$19:$AH$302,0)+COUNTIF($AH$1:AH119,AH120),"")</f>
        <v>102</v>
      </c>
      <c r="N120" s="9" t="s">
        <v>237</v>
      </c>
      <c r="Z120" s="10" t="str">
        <f t="shared" si="17"/>
        <v/>
      </c>
      <c r="AA120" s="10" t="str">
        <f t="shared" si="18"/>
        <v/>
      </c>
      <c r="AB120" s="10" t="str">
        <f t="shared" si="19"/>
        <v/>
      </c>
      <c r="AC120" s="10">
        <f t="shared" si="20"/>
        <v>0</v>
      </c>
      <c r="AD120" s="10" t="str">
        <f t="shared" si="21"/>
        <v/>
      </c>
      <c r="AE120" s="10" t="str">
        <f t="shared" si="22"/>
        <v/>
      </c>
      <c r="AF120" s="10" t="str">
        <f t="shared" si="23"/>
        <v/>
      </c>
      <c r="AG120" s="10" t="str">
        <f t="shared" si="24"/>
        <v/>
      </c>
      <c r="AH120" s="10" t="str">
        <f t="shared" si="25"/>
        <v/>
      </c>
      <c r="AI120" s="13" t="str">
        <f t="shared" si="26"/>
        <v>94</v>
      </c>
      <c r="AJ120" s="11">
        <f t="shared" si="27"/>
        <v>94</v>
      </c>
    </row>
  </sheetData>
  <mergeCells count="6">
    <mergeCell ref="A16:B16"/>
    <mergeCell ref="A6:B7"/>
    <mergeCell ref="C6:G6"/>
    <mergeCell ref="H6:H7"/>
    <mergeCell ref="I6:J6"/>
    <mergeCell ref="I7:J7"/>
  </mergeCells>
  <conditionalFormatting sqref="L19:L120">
    <cfRule type="cellIs" dxfId="8" priority="1" operator="greaterThan">
      <formula>100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157"/>
  <sheetViews>
    <sheetView zoomScale="90" zoomScaleNormal="90" workbookViewId="0">
      <selection activeCell="C18" sqref="C18"/>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8.5703125"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31"/>
      <c r="B6" s="32"/>
      <c r="C6" s="29" t="s">
        <v>14</v>
      </c>
      <c r="D6" s="35"/>
      <c r="E6" s="35"/>
      <c r="F6" s="35"/>
      <c r="G6" s="30"/>
      <c r="H6" s="36" t="s">
        <v>15</v>
      </c>
      <c r="I6" s="38" t="s">
        <v>16</v>
      </c>
      <c r="J6" s="39"/>
    </row>
    <row r="7" spans="1:36" ht="15" customHeight="1" x14ac:dyDescent="0.25">
      <c r="A7" s="33"/>
      <c r="B7" s="34"/>
      <c r="C7" s="14" t="s">
        <v>17</v>
      </c>
      <c r="D7" s="14" t="s">
        <v>18</v>
      </c>
      <c r="E7" s="14" t="s">
        <v>19</v>
      </c>
      <c r="F7" s="14" t="s">
        <v>20</v>
      </c>
      <c r="G7" s="14" t="s">
        <v>21</v>
      </c>
      <c r="H7" s="37"/>
      <c r="I7" s="40" t="s">
        <v>22</v>
      </c>
      <c r="J7" s="41"/>
    </row>
    <row r="8" spans="1:36" x14ac:dyDescent="0.25">
      <c r="A8" s="15">
        <v>4</v>
      </c>
      <c r="B8" s="16" t="s">
        <v>23</v>
      </c>
      <c r="C8" s="17">
        <f>COUNTIF(J19:J848,4)</f>
        <v>0</v>
      </c>
      <c r="D8" s="17">
        <f>COUNTIF($Z$19:$Z$848,5)</f>
        <v>0</v>
      </c>
      <c r="E8" s="17">
        <f>COUNTIF($Z$19:$Z$848,104)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COUNTIF(J19:J849,5)</f>
        <v>0</v>
      </c>
      <c r="D9" s="17">
        <f>COUNTIF($Z$19:$Z$848,6)</f>
        <v>0</v>
      </c>
      <c r="E9" s="17">
        <f>COUNTIF($Z$19:$Z$848,105)</f>
        <v>0</v>
      </c>
      <c r="F9" s="17">
        <f t="shared" ref="F9:F16" si="2">SUM(D9:E9)</f>
        <v>0</v>
      </c>
      <c r="G9" s="15">
        <f t="shared" si="0"/>
        <v>0</v>
      </c>
      <c r="H9" s="20"/>
      <c r="I9" s="18"/>
      <c r="J9" s="19">
        <f t="shared" si="1"/>
        <v>0</v>
      </c>
      <c r="Z9" s="10"/>
      <c r="AA9" s="10"/>
      <c r="AB9" s="10"/>
      <c r="AC9" s="10"/>
      <c r="AD9" s="10"/>
      <c r="AE9" s="10"/>
      <c r="AF9" s="10"/>
      <c r="AG9" s="10"/>
      <c r="AH9" s="11"/>
      <c r="AI9" s="11">
        <f t="shared" ref="AI9:AJ15" si="3">I9+1-1</f>
        <v>0</v>
      </c>
      <c r="AJ9" s="11">
        <f t="shared" si="3"/>
        <v>0</v>
      </c>
    </row>
    <row r="10" spans="1:36" x14ac:dyDescent="0.25">
      <c r="A10" s="15">
        <v>6</v>
      </c>
      <c r="B10" s="16" t="s">
        <v>23</v>
      </c>
      <c r="C10" s="17">
        <f>COUNTIF(J19:J850,6)</f>
        <v>0</v>
      </c>
      <c r="D10" s="17">
        <f>COUNTIF($Z$19:$Z$848,7)</f>
        <v>0</v>
      </c>
      <c r="E10" s="17">
        <f>COUNTIF($Z$19:$Z$848,106)</f>
        <v>0</v>
      </c>
      <c r="F10" s="17">
        <f t="shared" si="2"/>
        <v>0</v>
      </c>
      <c r="G10" s="15">
        <f t="shared" si="0"/>
        <v>0</v>
      </c>
      <c r="H10" s="21"/>
      <c r="I10" s="22"/>
      <c r="J10" s="19">
        <f t="shared" si="1"/>
        <v>0</v>
      </c>
      <c r="Z10" s="10"/>
      <c r="AA10" s="10"/>
      <c r="AB10" s="10"/>
      <c r="AC10" s="10"/>
      <c r="AD10" s="10"/>
      <c r="AE10" s="10"/>
      <c r="AF10" s="10"/>
      <c r="AG10" s="10"/>
      <c r="AH10" s="11"/>
      <c r="AI10" s="11">
        <f t="shared" si="3"/>
        <v>0</v>
      </c>
      <c r="AJ10" s="11">
        <f t="shared" si="3"/>
        <v>0</v>
      </c>
    </row>
    <row r="11" spans="1:36" x14ac:dyDescent="0.25">
      <c r="A11" s="15">
        <v>7</v>
      </c>
      <c r="B11" s="16" t="s">
        <v>23</v>
      </c>
      <c r="C11" s="17">
        <f>COUNTIF(J19:J851,7)</f>
        <v>139</v>
      </c>
      <c r="D11" s="17">
        <f>COUNTIF($Z$19:$Z$848,8)</f>
        <v>10</v>
      </c>
      <c r="E11" s="17">
        <f>COUNTIF($Z$19:$Z$848,107)</f>
        <v>36</v>
      </c>
      <c r="F11" s="17">
        <f t="shared" si="2"/>
        <v>46</v>
      </c>
      <c r="G11" s="15">
        <f t="shared" si="0"/>
        <v>93</v>
      </c>
      <c r="H11" s="21">
        <v>25</v>
      </c>
      <c r="I11" s="22"/>
      <c r="J11" s="19">
        <f t="shared" si="1"/>
        <v>63</v>
      </c>
      <c r="Z11" s="10"/>
      <c r="AA11" s="10"/>
      <c r="AB11" s="10"/>
      <c r="AC11" s="10"/>
      <c r="AD11" s="10"/>
      <c r="AE11" s="10"/>
      <c r="AF11" s="10"/>
      <c r="AG11" s="10"/>
      <c r="AH11" s="11"/>
      <c r="AI11" s="11">
        <f t="shared" si="3"/>
        <v>0</v>
      </c>
      <c r="AJ11" s="11">
        <f t="shared" si="3"/>
        <v>63</v>
      </c>
    </row>
    <row r="12" spans="1:36" x14ac:dyDescent="0.25">
      <c r="A12" s="15">
        <v>8</v>
      </c>
      <c r="B12" s="16" t="s">
        <v>23</v>
      </c>
      <c r="C12" s="17">
        <f>COUNTIF(J19:J852,8)</f>
        <v>0</v>
      </c>
      <c r="D12" s="17">
        <f>COUNTIF($Z$19:$Z$848,9)</f>
        <v>0</v>
      </c>
      <c r="E12" s="17">
        <f>COUNTIF($Z$19:$Z$848,108)</f>
        <v>0</v>
      </c>
      <c r="F12" s="17">
        <f t="shared" si="2"/>
        <v>0</v>
      </c>
      <c r="G12" s="15">
        <f t="shared" si="0"/>
        <v>0</v>
      </c>
      <c r="H12" s="21"/>
      <c r="I12" s="22"/>
      <c r="J12" s="19">
        <f t="shared" si="1"/>
        <v>0</v>
      </c>
      <c r="Z12" s="10"/>
      <c r="AA12" s="10"/>
      <c r="AB12" s="10"/>
      <c r="AC12" s="10"/>
      <c r="AD12" s="10"/>
      <c r="AE12" s="10"/>
      <c r="AF12" s="10"/>
      <c r="AG12" s="10"/>
      <c r="AH12" s="11"/>
      <c r="AI12" s="11">
        <f t="shared" si="3"/>
        <v>0</v>
      </c>
      <c r="AJ12" s="11">
        <f t="shared" si="3"/>
        <v>0</v>
      </c>
    </row>
    <row r="13" spans="1:36" x14ac:dyDescent="0.25">
      <c r="A13" s="15">
        <v>9</v>
      </c>
      <c r="B13" s="16" t="s">
        <v>23</v>
      </c>
      <c r="C13" s="17">
        <f>COUNTIF(J19:J853,9)</f>
        <v>0</v>
      </c>
      <c r="D13" s="17">
        <f>COUNTIF($Z$19:$Z$848,10)</f>
        <v>0</v>
      </c>
      <c r="E13" s="17">
        <f>COUNTIF($Z$19:$Z$848,109)</f>
        <v>0</v>
      </c>
      <c r="F13" s="17">
        <f t="shared" si="2"/>
        <v>0</v>
      </c>
      <c r="G13" s="15">
        <f t="shared" si="0"/>
        <v>0</v>
      </c>
      <c r="H13" s="21"/>
      <c r="I13" s="22"/>
      <c r="J13" s="19">
        <f t="shared" si="1"/>
        <v>0</v>
      </c>
      <c r="Z13" s="10"/>
      <c r="AA13" s="10"/>
      <c r="AB13" s="10"/>
      <c r="AC13" s="10"/>
      <c r="AD13" s="10"/>
      <c r="AE13" s="10"/>
      <c r="AF13" s="10"/>
      <c r="AG13" s="10"/>
      <c r="AH13" s="11"/>
      <c r="AI13" s="11">
        <f t="shared" si="3"/>
        <v>0</v>
      </c>
      <c r="AJ13" s="11">
        <f t="shared" si="3"/>
        <v>0</v>
      </c>
    </row>
    <row r="14" spans="1:36" x14ac:dyDescent="0.25">
      <c r="A14" s="15">
        <v>10</v>
      </c>
      <c r="B14" s="16" t="s">
        <v>23</v>
      </c>
      <c r="C14" s="17">
        <f>COUNTIF(J19:J854,10)</f>
        <v>0</v>
      </c>
      <c r="D14" s="17">
        <f>COUNTIF($Z$19:$Z$848,11)</f>
        <v>0</v>
      </c>
      <c r="E14" s="17">
        <f>COUNTIF($Z$19:$Z$848,110)</f>
        <v>0</v>
      </c>
      <c r="F14" s="17">
        <f t="shared" si="2"/>
        <v>0</v>
      </c>
      <c r="G14" s="15">
        <f t="shared" si="0"/>
        <v>0</v>
      </c>
      <c r="H14" s="21"/>
      <c r="I14" s="22"/>
      <c r="J14" s="19">
        <f t="shared" si="1"/>
        <v>0</v>
      </c>
      <c r="Z14" s="10"/>
      <c r="AA14" s="10"/>
      <c r="AB14" s="10"/>
      <c r="AC14" s="10"/>
      <c r="AD14" s="10"/>
      <c r="AE14" s="10"/>
      <c r="AF14" s="10"/>
      <c r="AG14" s="10"/>
      <c r="AH14" s="11"/>
      <c r="AI14" s="11">
        <f t="shared" si="3"/>
        <v>0</v>
      </c>
      <c r="AJ14" s="11">
        <f t="shared" si="3"/>
        <v>0</v>
      </c>
    </row>
    <row r="15" spans="1:36" x14ac:dyDescent="0.25">
      <c r="A15" s="15">
        <v>11</v>
      </c>
      <c r="B15" s="16" t="s">
        <v>23</v>
      </c>
      <c r="C15" s="17">
        <f>COUNTIF(J19:J855,11)</f>
        <v>0</v>
      </c>
      <c r="D15" s="17">
        <f>COUNTIF($Z$19:$Z$848,12)</f>
        <v>0</v>
      </c>
      <c r="E15" s="17">
        <f>COUNTIF($Z$19:$Z$848,111)</f>
        <v>0</v>
      </c>
      <c r="F15" s="17">
        <f t="shared" si="2"/>
        <v>0</v>
      </c>
      <c r="G15" s="15">
        <f t="shared" si="0"/>
        <v>0</v>
      </c>
      <c r="H15" s="21"/>
      <c r="I15" s="22"/>
      <c r="J15" s="19">
        <f t="shared" si="1"/>
        <v>0</v>
      </c>
      <c r="Z15" s="10"/>
      <c r="AA15" s="10"/>
      <c r="AB15" s="10"/>
      <c r="AC15" s="10"/>
      <c r="AD15" s="10"/>
      <c r="AE15" s="10"/>
      <c r="AF15" s="10"/>
      <c r="AG15" s="10"/>
      <c r="AH15" s="11"/>
      <c r="AI15" s="11">
        <f t="shared" si="3"/>
        <v>0</v>
      </c>
      <c r="AJ15" s="11">
        <f t="shared" si="3"/>
        <v>0</v>
      </c>
    </row>
    <row r="16" spans="1:36" x14ac:dyDescent="0.25">
      <c r="A16" s="29" t="s">
        <v>24</v>
      </c>
      <c r="B16" s="30"/>
      <c r="C16" s="17">
        <f>SUM(C8:C15)</f>
        <v>139</v>
      </c>
      <c r="D16" s="17">
        <f>COUNTIF($N$19:$N$20,"победитель")</f>
        <v>2</v>
      </c>
      <c r="E16" s="17">
        <f>COUNTIF($N$19:$N$20,"призер")</f>
        <v>0</v>
      </c>
      <c r="F16" s="17">
        <f t="shared" si="2"/>
        <v>2</v>
      </c>
      <c r="G16" s="23">
        <f>SUM(G8:G15)</f>
        <v>93</v>
      </c>
      <c r="H16" s="24"/>
      <c r="I16" s="25"/>
      <c r="J16" s="26">
        <f>SUM(J8:J15)</f>
        <v>63</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356</v>
      </c>
      <c r="D19" s="9" t="s">
        <v>61</v>
      </c>
      <c r="E19" s="9" t="s">
        <v>117</v>
      </c>
      <c r="F19" s="9">
        <v>2475673614</v>
      </c>
      <c r="G19" s="9" t="s">
        <v>28</v>
      </c>
      <c r="H19" s="5"/>
      <c r="I19" s="6">
        <v>7</v>
      </c>
      <c r="J19" s="6">
        <v>7</v>
      </c>
      <c r="K19" s="9">
        <v>61</v>
      </c>
      <c r="L19" s="7">
        <f>K19*100/(IF(J19=$A$8,$H$8,IF(J19=$A$9,$H$9,IF(J19=$A$10,$H$10,IF(J19=$A$11,$H$11,IF(J19=$A$12,$H$12,IF(J19=$A$13,$H$13,IF(J19=$A$14,$H$14,$H$15))))))))</f>
        <v>244</v>
      </c>
      <c r="M19" s="8" t="str">
        <f>IF(J19=4,RANK(L19,$AA$19:$AA$323,0)+COUNTIF($AA$1:AA18,AA19),"")&amp;IF(J19=5,RANK(L19,$AB$19:$AB$323,0)+COUNTIF($AB$1:AB18,AB19),"")&amp;IF(J19=6,RANK(L19,$AC$19:$AC$323,0)+COUNTIF($AC$1:AC18,AC19),"")&amp;IF(J19=7,RANK(L19,$AD$19:$AD$323,0)+COUNTIF($AD$1:AD18,AD19),"")&amp;IF(J19=8,RANK(L19,$AE$19:$AE$323,0)+COUNTIF($AE$1:AE18,AE19),"")&amp;IF(J19=9,RANK(L19,$AF$19:$AF$323,0)+COUNTIF($AF$1:AF18,AF19),"")&amp;IF(J19=10,RANK(L19,$AG$19:$AG$323,0)+COUNTIF($AG$1:AG18,AG19),"")&amp;IF(J19=11,RANK(L19,$AH$19:$AH$323,0)+COUNTIF($AH$1:AH18,AH19),"")</f>
        <v>1</v>
      </c>
      <c r="N19" s="9" t="s">
        <v>234</v>
      </c>
      <c r="Z19" s="10">
        <f>IF(N19="победитель",1+J19,IF(N19="призер",100+J19,""))</f>
        <v>8</v>
      </c>
      <c r="AA19" s="10" t="str">
        <f>IF(J19=4,L19,"")</f>
        <v/>
      </c>
      <c r="AB19" s="10" t="str">
        <f>IF(J19=5,L19,"")</f>
        <v/>
      </c>
      <c r="AC19" s="10" t="str">
        <f>IF(J19=6,L19,"")</f>
        <v/>
      </c>
      <c r="AD19" s="10">
        <f>IF(J19=7,L19,"")</f>
        <v>244</v>
      </c>
      <c r="AE19" s="10" t="str">
        <f>IF(J19=8,L19,"")</f>
        <v/>
      </c>
      <c r="AF19" s="10" t="str">
        <f>IF(J19=9,L19,"")</f>
        <v/>
      </c>
      <c r="AG19" s="10" t="str">
        <f>IF(J19=10,L19,"")</f>
        <v/>
      </c>
      <c r="AH19" s="10" t="str">
        <f>IF(J19=11,L19,"")</f>
        <v/>
      </c>
      <c r="AI19" s="13" t="str">
        <f>IF(J19=4,RANK(L19,$AA$19:$AA$323,0),"")&amp;IF(J19=5,RANK(L19,$AB$19:$AB$323,0),"")&amp;IF(J19=6,RANK(L19,$AC$19:$AC$323,0),"")&amp;IF(J19=7,RANK(L19,$AD$19:$AD$323,0),"")&amp;IF(J19=8,RANK(L19,$AE$19:$AE$323,0),"")&amp;IF(J19=9,RANK(L19,$AF$19:$AF$323,0),"")&amp;IF(J19=10,RANK(L19,$AG$19:$AG$323,0),"")&amp;IF(J19=11,RANK(L19,$AH$19:$AH$323,0),"")</f>
        <v>1</v>
      </c>
      <c r="AJ19" s="11">
        <f>AI19+1-1</f>
        <v>1</v>
      </c>
    </row>
    <row r="20" spans="1:36" x14ac:dyDescent="0.25">
      <c r="A20" s="1">
        <v>2</v>
      </c>
      <c r="B20" s="4">
        <v>48</v>
      </c>
      <c r="C20" s="9" t="s">
        <v>357</v>
      </c>
      <c r="D20" s="9" t="s">
        <v>173</v>
      </c>
      <c r="E20" s="9" t="s">
        <v>117</v>
      </c>
      <c r="F20" s="9">
        <v>3823451265</v>
      </c>
      <c r="G20" s="9" t="s">
        <v>28</v>
      </c>
      <c r="H20" s="28"/>
      <c r="I20" s="6">
        <v>7</v>
      </c>
      <c r="J20" s="6">
        <v>7</v>
      </c>
      <c r="K20" s="9">
        <v>61</v>
      </c>
      <c r="L20" s="7">
        <f t="shared" ref="L20:L21" si="4">K20*100/(IF(J20=$A$8,$H$8,IF(J20=$A$9,$H$9,IF(J20=$A$10,$H$10,IF(J20=$A$11,$H$11,IF(J20=$A$12,$H$12,IF(J20=$A$13,$H$13,IF(J20=$A$14,$H$14,$H$15))))))))</f>
        <v>244</v>
      </c>
      <c r="M20" s="8" t="str">
        <f>IF(J20=4,RANK(L20,$AA$19:$AA$323,0)+COUNTIF($AA$1:AA19,AA20),"")&amp;IF(J20=5,RANK(L20,$AB$19:$AB$323,0)+COUNTIF($AB$1:AB19,AB20),"")&amp;IF(J20=6,RANK(L20,$AC$19:$AC$323,0)+COUNTIF($AC$1:AC19,AC20),"")&amp;IF(J20=7,RANK(L20,$AD$19:$AD$323,0)+COUNTIF($AD$1:AD19,AD20),"")&amp;IF(J20=8,RANK(L20,$AE$19:$AE$323,0)+COUNTIF($AE$1:AE19,AE20),"")&amp;IF(J20=9,RANK(L20,$AF$19:$AF$323,0)+COUNTIF($AF$1:AF19,AF20),"")&amp;IF(J20=10,RANK(L20,$AG$19:$AG$323,0)+COUNTIF($AG$1:AG19,AG20),"")&amp;IF(J20=11,RANK(L20,$AH$19:$AH$323,0)+COUNTIF($AH$1:AH19,AH20),"")</f>
        <v>2</v>
      </c>
      <c r="N20" s="9" t="s">
        <v>234</v>
      </c>
      <c r="Z20" s="10">
        <f t="shared" ref="Z20:Z83" si="5">IF(N20="победитель",1+J20,IF(N20="призер",100+J20,""))</f>
        <v>8</v>
      </c>
      <c r="AA20" s="10" t="str">
        <f t="shared" ref="AA20:AA83" si="6">IF(J20=4,L20,"")</f>
        <v/>
      </c>
      <c r="AB20" s="10" t="str">
        <f t="shared" ref="AB20:AB83" si="7">IF(J20=5,L20,"")</f>
        <v/>
      </c>
      <c r="AC20" s="10" t="str">
        <f t="shared" ref="AC20:AC83" si="8">IF(J20=6,L20,"")</f>
        <v/>
      </c>
      <c r="AD20" s="10">
        <f t="shared" ref="AD20:AD83" si="9">IF(J20=7,L20,"")</f>
        <v>244</v>
      </c>
      <c r="AE20" s="10" t="str">
        <f t="shared" ref="AE20:AE83" si="10">IF(J20=8,L20,"")</f>
        <v/>
      </c>
      <c r="AF20" s="10" t="str">
        <f t="shared" ref="AF20:AF83" si="11">IF(J20=9,L20,"")</f>
        <v/>
      </c>
      <c r="AG20" s="10" t="str">
        <f t="shared" ref="AG20:AG83" si="12">IF(J20=10,L20,"")</f>
        <v/>
      </c>
      <c r="AH20" s="10" t="str">
        <f t="shared" ref="AH20:AH83" si="13">IF(J20=11,L20,"")</f>
        <v/>
      </c>
      <c r="AI20" s="13" t="str">
        <f t="shared" ref="AI20:AI83" si="14">IF(J20=4,RANK(L20,$AA$19:$AA$323,0),"")&amp;IF(J20=5,RANK(L20,$AB$19:$AB$323,0),"")&amp;IF(J20=6,RANK(L20,$AC$19:$AC$323,0),"")&amp;IF(J20=7,RANK(L20,$AD$19:$AD$323,0),"")&amp;IF(J20=8,RANK(L20,$AE$19:$AE$323,0),"")&amp;IF(J20=9,RANK(L20,$AF$19:$AF$323,0),"")&amp;IF(J20=10,RANK(L20,$AG$19:$AG$323,0),"")&amp;IF(J20=11,RANK(L20,$AH$19:$AH$323,0),"")</f>
        <v>1</v>
      </c>
      <c r="AJ20" s="11">
        <f t="shared" ref="AJ20:AJ83" si="15">AI20+1-1</f>
        <v>1</v>
      </c>
    </row>
    <row r="21" spans="1:36" x14ac:dyDescent="0.25">
      <c r="A21" s="1">
        <v>3</v>
      </c>
      <c r="B21" s="4">
        <v>48</v>
      </c>
      <c r="C21" s="9" t="s">
        <v>358</v>
      </c>
      <c r="D21" s="9" t="s">
        <v>206</v>
      </c>
      <c r="E21" s="9" t="s">
        <v>52</v>
      </c>
      <c r="F21" s="9">
        <v>3218038740</v>
      </c>
      <c r="G21" s="9" t="s">
        <v>28</v>
      </c>
      <c r="H21" s="27"/>
      <c r="I21" s="6">
        <v>7</v>
      </c>
      <c r="J21" s="6">
        <v>7</v>
      </c>
      <c r="K21" s="9">
        <v>61</v>
      </c>
      <c r="L21" s="7">
        <f t="shared" si="4"/>
        <v>244</v>
      </c>
      <c r="M21" s="8" t="str">
        <f>IF(J21=4,RANK(L21,$AA$19:$AA$323,0)+COUNTIF($AA$1:AA20,AA21),"")&amp;IF(J21=5,RANK(L21,$AB$19:$AB$323,0)+COUNTIF($AB$1:AB20,AB21),"")&amp;IF(J21=6,RANK(L21,$AC$19:$AC$323,0)+COUNTIF($AC$1:AC20,AC21),"")&amp;IF(J21=7,RANK(L21,$AD$19:$AD$323,0)+COUNTIF($AD$1:AD20,AD21),"")&amp;IF(J21=8,RANK(L21,$AE$19:$AE$323,0)+COUNTIF($AE$1:AE20,AE21),"")&amp;IF(J21=9,RANK(L21,$AF$19:$AF$323,0)+COUNTIF($AF$1:AF20,AF21),"")&amp;IF(J21=10,RANK(L21,$AG$19:$AG$323,0)+COUNTIF($AG$1:AG20,AG21),"")&amp;IF(J21=11,RANK(L21,$AH$19:$AH$323,0)+COUNTIF($AH$1:AH20,AH21),"")</f>
        <v>3</v>
      </c>
      <c r="N21" s="9" t="s">
        <v>234</v>
      </c>
      <c r="Z21" s="10">
        <f t="shared" si="5"/>
        <v>8</v>
      </c>
      <c r="AA21" s="10" t="str">
        <f t="shared" si="6"/>
        <v/>
      </c>
      <c r="AB21" s="10" t="str">
        <f t="shared" si="7"/>
        <v/>
      </c>
      <c r="AC21" s="10" t="str">
        <f t="shared" si="8"/>
        <v/>
      </c>
      <c r="AD21" s="10">
        <f t="shared" si="9"/>
        <v>244</v>
      </c>
      <c r="AE21" s="10" t="str">
        <f t="shared" si="10"/>
        <v/>
      </c>
      <c r="AF21" s="10" t="str">
        <f t="shared" si="11"/>
        <v/>
      </c>
      <c r="AG21" s="10" t="str">
        <f t="shared" si="12"/>
        <v/>
      </c>
      <c r="AH21" s="10" t="str">
        <f t="shared" si="13"/>
        <v/>
      </c>
      <c r="AI21" s="13" t="str">
        <f t="shared" si="14"/>
        <v>1</v>
      </c>
      <c r="AJ21" s="11">
        <f t="shared" si="15"/>
        <v>1</v>
      </c>
    </row>
    <row r="22" spans="1:36" x14ac:dyDescent="0.25">
      <c r="A22" s="1">
        <v>4</v>
      </c>
      <c r="B22" s="4">
        <v>48</v>
      </c>
      <c r="C22" s="9" t="s">
        <v>359</v>
      </c>
      <c r="D22" s="9" t="s">
        <v>230</v>
      </c>
      <c r="E22" s="9" t="s">
        <v>99</v>
      </c>
      <c r="F22" s="9">
        <v>3368578882</v>
      </c>
      <c r="G22" s="9" t="s">
        <v>28</v>
      </c>
      <c r="H22" s="27"/>
      <c r="I22" s="6">
        <v>7</v>
      </c>
      <c r="J22" s="6">
        <v>7</v>
      </c>
      <c r="K22" s="9">
        <v>58</v>
      </c>
      <c r="L22" s="7">
        <f t="shared" ref="L22:L85" si="16">K22*100/(IF(J22=$A$8,$H$8,IF(J22=$A$9,$H$9,IF(J22=$A$10,$H$10,IF(J22=$A$11,$H$11,IF(J22=$A$12,$H$12,IF(J22=$A$13,$H$13,IF(J22=$A$14,$H$14,$H$15))))))))</f>
        <v>232</v>
      </c>
      <c r="M22" s="8" t="str">
        <f>IF(J22=4,RANK(L22,$AA$19:$AA$323,0)+COUNTIF($AA$1:AA21,AA22),"")&amp;IF(J22=5,RANK(L22,$AB$19:$AB$323,0)+COUNTIF($AB$1:AB21,AB22),"")&amp;IF(J22=6,RANK(L22,$AC$19:$AC$323,0)+COUNTIF($AC$1:AC21,AC22),"")&amp;IF(J22=7,RANK(L22,$AD$19:$AD$323,0)+COUNTIF($AD$1:AD21,AD22),"")&amp;IF(J22=8,RANK(L22,$AE$19:$AE$323,0)+COUNTIF($AE$1:AE21,AE22),"")&amp;IF(J22=9,RANK(L22,$AF$19:$AF$323,0)+COUNTIF($AF$1:AF21,AF22),"")&amp;IF(J22=10,RANK(L22,$AG$19:$AG$323,0)+COUNTIF($AG$1:AG21,AG22),"")&amp;IF(J22=11,RANK(L22,$AH$19:$AH$323,0)+COUNTIF($AH$1:AH21,AH22),"")</f>
        <v>4</v>
      </c>
      <c r="N22" s="9" t="s">
        <v>235</v>
      </c>
      <c r="Z22" s="10">
        <f t="shared" si="5"/>
        <v>107</v>
      </c>
      <c r="AA22" s="10" t="str">
        <f t="shared" si="6"/>
        <v/>
      </c>
      <c r="AB22" s="10" t="str">
        <f t="shared" si="7"/>
        <v/>
      </c>
      <c r="AC22" s="10" t="str">
        <f t="shared" si="8"/>
        <v/>
      </c>
      <c r="AD22" s="10">
        <f t="shared" si="9"/>
        <v>232</v>
      </c>
      <c r="AE22" s="10" t="str">
        <f t="shared" si="10"/>
        <v/>
      </c>
      <c r="AF22" s="10" t="str">
        <f t="shared" si="11"/>
        <v/>
      </c>
      <c r="AG22" s="10" t="str">
        <f t="shared" si="12"/>
        <v/>
      </c>
      <c r="AH22" s="10" t="str">
        <f t="shared" si="13"/>
        <v/>
      </c>
      <c r="AI22" s="13" t="str">
        <f t="shared" si="14"/>
        <v>4</v>
      </c>
      <c r="AJ22" s="11">
        <f t="shared" si="15"/>
        <v>4</v>
      </c>
    </row>
    <row r="23" spans="1:36" x14ac:dyDescent="0.25">
      <c r="A23" s="1">
        <v>5</v>
      </c>
      <c r="B23" s="4">
        <v>48</v>
      </c>
      <c r="C23" s="9" t="s">
        <v>360</v>
      </c>
      <c r="D23" s="9" t="s">
        <v>299</v>
      </c>
      <c r="E23" s="9" t="s">
        <v>27</v>
      </c>
      <c r="F23" s="9">
        <v>3834181784</v>
      </c>
      <c r="G23" s="9" t="s">
        <v>28</v>
      </c>
      <c r="H23" s="27"/>
      <c r="I23" s="6">
        <v>7</v>
      </c>
      <c r="J23" s="6">
        <v>7</v>
      </c>
      <c r="K23" s="9">
        <v>58</v>
      </c>
      <c r="L23" s="7">
        <f t="shared" si="16"/>
        <v>232</v>
      </c>
      <c r="M23" s="8" t="str">
        <f>IF(J23=4,RANK(L23,$AA$19:$AA$323,0)+COUNTIF($AA$1:AA22,AA23),"")&amp;IF(J23=5,RANK(L23,$AB$19:$AB$323,0)+COUNTIF($AB$1:AB22,AB23),"")&amp;IF(J23=6,RANK(L23,$AC$19:$AC$323,0)+COUNTIF($AC$1:AC22,AC23),"")&amp;IF(J23=7,RANK(L23,$AD$19:$AD$323,0)+COUNTIF($AD$1:AD22,AD23),"")&amp;IF(J23=8,RANK(L23,$AE$19:$AE$323,0)+COUNTIF($AE$1:AE22,AE23),"")&amp;IF(J23=9,RANK(L23,$AF$19:$AF$323,0)+COUNTIF($AF$1:AF22,AF23),"")&amp;IF(J23=10,RANK(L23,$AG$19:$AG$323,0)+COUNTIF($AG$1:AG22,AG23),"")&amp;IF(J23=11,RANK(L23,$AH$19:$AH$323,0)+COUNTIF($AH$1:AH22,AH23),"")</f>
        <v>5</v>
      </c>
      <c r="N23" s="9" t="s">
        <v>235</v>
      </c>
      <c r="Z23" s="10">
        <f t="shared" si="5"/>
        <v>107</v>
      </c>
      <c r="AA23" s="10" t="str">
        <f t="shared" si="6"/>
        <v/>
      </c>
      <c r="AB23" s="10" t="str">
        <f t="shared" si="7"/>
        <v/>
      </c>
      <c r="AC23" s="10" t="str">
        <f t="shared" si="8"/>
        <v/>
      </c>
      <c r="AD23" s="10">
        <f t="shared" si="9"/>
        <v>232</v>
      </c>
      <c r="AE23" s="10" t="str">
        <f t="shared" si="10"/>
        <v/>
      </c>
      <c r="AF23" s="10" t="str">
        <f t="shared" si="11"/>
        <v/>
      </c>
      <c r="AG23" s="10" t="str">
        <f t="shared" si="12"/>
        <v/>
      </c>
      <c r="AH23" s="10" t="str">
        <f t="shared" si="13"/>
        <v/>
      </c>
      <c r="AI23" s="13" t="str">
        <f t="shared" si="14"/>
        <v>4</v>
      </c>
      <c r="AJ23" s="11">
        <f t="shared" si="15"/>
        <v>4</v>
      </c>
    </row>
    <row r="24" spans="1:36" x14ac:dyDescent="0.25">
      <c r="A24" s="1">
        <v>6</v>
      </c>
      <c r="B24" s="4">
        <v>48</v>
      </c>
      <c r="C24" s="9" t="s">
        <v>361</v>
      </c>
      <c r="D24" s="9" t="s">
        <v>230</v>
      </c>
      <c r="E24" s="9" t="s">
        <v>128</v>
      </c>
      <c r="F24" s="9">
        <v>2105649442</v>
      </c>
      <c r="G24" s="9" t="s">
        <v>28</v>
      </c>
      <c r="H24" s="27"/>
      <c r="I24" s="6">
        <v>7</v>
      </c>
      <c r="J24" s="6">
        <v>7</v>
      </c>
      <c r="K24" s="9">
        <v>58</v>
      </c>
      <c r="L24" s="7">
        <f t="shared" si="16"/>
        <v>232</v>
      </c>
      <c r="M24" s="8" t="str">
        <f>IF(J24=4,RANK(L24,$AA$19:$AA$323,0)+COUNTIF($AA$1:AA23,AA24),"")&amp;IF(J24=5,RANK(L24,$AB$19:$AB$323,0)+COUNTIF($AB$1:AB23,AB24),"")&amp;IF(J24=6,RANK(L24,$AC$19:$AC$323,0)+COUNTIF($AC$1:AC23,AC24),"")&amp;IF(J24=7,RANK(L24,$AD$19:$AD$323,0)+COUNTIF($AD$1:AD23,AD24),"")&amp;IF(J24=8,RANK(L24,$AE$19:$AE$323,0)+COUNTIF($AE$1:AE23,AE24),"")&amp;IF(J24=9,RANK(L24,$AF$19:$AF$323,0)+COUNTIF($AF$1:AF23,AF24),"")&amp;IF(J24=10,RANK(L24,$AG$19:$AG$323,0)+COUNTIF($AG$1:AG23,AG24),"")&amp;IF(J24=11,RANK(L24,$AH$19:$AH$323,0)+COUNTIF($AH$1:AH23,AH24),"")</f>
        <v>6</v>
      </c>
      <c r="N24" s="9" t="s">
        <v>235</v>
      </c>
      <c r="Z24" s="10">
        <f t="shared" si="5"/>
        <v>107</v>
      </c>
      <c r="AA24" s="10" t="str">
        <f t="shared" si="6"/>
        <v/>
      </c>
      <c r="AB24" s="10" t="str">
        <f t="shared" si="7"/>
        <v/>
      </c>
      <c r="AC24" s="10" t="str">
        <f t="shared" si="8"/>
        <v/>
      </c>
      <c r="AD24" s="10">
        <f t="shared" si="9"/>
        <v>232</v>
      </c>
      <c r="AE24" s="10" t="str">
        <f t="shared" si="10"/>
        <v/>
      </c>
      <c r="AF24" s="10" t="str">
        <f t="shared" si="11"/>
        <v/>
      </c>
      <c r="AG24" s="10" t="str">
        <f t="shared" si="12"/>
        <v/>
      </c>
      <c r="AH24" s="10" t="str">
        <f t="shared" si="13"/>
        <v/>
      </c>
      <c r="AI24" s="13" t="str">
        <f t="shared" si="14"/>
        <v>4</v>
      </c>
      <c r="AJ24" s="11">
        <f t="shared" si="15"/>
        <v>4</v>
      </c>
    </row>
    <row r="25" spans="1:36" x14ac:dyDescent="0.25">
      <c r="A25" s="1">
        <v>7</v>
      </c>
      <c r="B25" s="4">
        <v>48</v>
      </c>
      <c r="C25" s="9" t="s">
        <v>54</v>
      </c>
      <c r="D25" s="9" t="s">
        <v>101</v>
      </c>
      <c r="E25" s="9" t="s">
        <v>52</v>
      </c>
      <c r="F25" s="9">
        <v>173582377</v>
      </c>
      <c r="G25" s="9" t="s">
        <v>62</v>
      </c>
      <c r="H25" s="27"/>
      <c r="I25" s="6">
        <v>7</v>
      </c>
      <c r="J25" s="6">
        <v>7</v>
      </c>
      <c r="K25" s="9">
        <v>25</v>
      </c>
      <c r="L25" s="7">
        <f t="shared" si="16"/>
        <v>100</v>
      </c>
      <c r="M25" s="8" t="str">
        <f>IF(J25=4,RANK(L25,$AA$19:$AA$323,0)+COUNTIF($AA$1:AA24,AA25),"")&amp;IF(J25=5,RANK(L25,$AB$19:$AB$323,0)+COUNTIF($AB$1:AB24,AB25),"")&amp;IF(J25=6,RANK(L25,$AC$19:$AC$323,0)+COUNTIF($AC$1:AC24,AC25),"")&amp;IF(J25=7,RANK(L25,$AD$19:$AD$323,0)+COUNTIF($AD$1:AD24,AD25),"")&amp;IF(J25=8,RANK(L25,$AE$19:$AE$323,0)+COUNTIF($AE$1:AE24,AE25),"")&amp;IF(J25=9,RANK(L25,$AF$19:$AF$323,0)+COUNTIF($AF$1:AF24,AF25),"")&amp;IF(J25=10,RANK(L25,$AG$19:$AG$323,0)+COUNTIF($AG$1:AG24,AG25),"")&amp;IF(J25=11,RANK(L25,$AH$19:$AH$323,0)+COUNTIF($AH$1:AH24,AH25),"")</f>
        <v>7</v>
      </c>
      <c r="N25" s="9" t="s">
        <v>235</v>
      </c>
      <c r="Z25" s="10">
        <f t="shared" si="5"/>
        <v>107</v>
      </c>
      <c r="AA25" s="10" t="str">
        <f t="shared" si="6"/>
        <v/>
      </c>
      <c r="AB25" s="10" t="str">
        <f t="shared" si="7"/>
        <v/>
      </c>
      <c r="AC25" s="10" t="str">
        <f t="shared" si="8"/>
        <v/>
      </c>
      <c r="AD25" s="10">
        <f t="shared" si="9"/>
        <v>100</v>
      </c>
      <c r="AE25" s="10" t="str">
        <f t="shared" si="10"/>
        <v/>
      </c>
      <c r="AF25" s="10" t="str">
        <f t="shared" si="11"/>
        <v/>
      </c>
      <c r="AG25" s="10" t="str">
        <f t="shared" si="12"/>
        <v/>
      </c>
      <c r="AH25" s="10" t="str">
        <f t="shared" si="13"/>
        <v/>
      </c>
      <c r="AI25" s="13" t="str">
        <f t="shared" si="14"/>
        <v>7</v>
      </c>
      <c r="AJ25" s="11">
        <f t="shared" si="15"/>
        <v>7</v>
      </c>
    </row>
    <row r="26" spans="1:36" x14ac:dyDescent="0.25">
      <c r="A26" s="1">
        <v>8</v>
      </c>
      <c r="B26" s="4">
        <v>48</v>
      </c>
      <c r="C26" s="9" t="s">
        <v>217</v>
      </c>
      <c r="D26" s="9" t="s">
        <v>173</v>
      </c>
      <c r="E26" s="9" t="s">
        <v>154</v>
      </c>
      <c r="F26" s="9">
        <v>2810866089</v>
      </c>
      <c r="G26" s="9" t="s">
        <v>62</v>
      </c>
      <c r="H26" s="27"/>
      <c r="I26" s="6">
        <v>7</v>
      </c>
      <c r="J26" s="6">
        <v>7</v>
      </c>
      <c r="K26" s="9">
        <v>25</v>
      </c>
      <c r="L26" s="7">
        <f t="shared" si="16"/>
        <v>100</v>
      </c>
      <c r="M26" s="8" t="str">
        <f>IF(J26=4,RANK(L26,$AA$19:$AA$323,0)+COUNTIF($AA$1:AA25,AA26),"")&amp;IF(J26=5,RANK(L26,$AB$19:$AB$323,0)+COUNTIF($AB$1:AB25,AB26),"")&amp;IF(J26=6,RANK(L26,$AC$19:$AC$323,0)+COUNTIF($AC$1:AC25,AC26),"")&amp;IF(J26=7,RANK(L26,$AD$19:$AD$323,0)+COUNTIF($AD$1:AD25,AD26),"")&amp;IF(J26=8,RANK(L26,$AE$19:$AE$323,0)+COUNTIF($AE$1:AE25,AE26),"")&amp;IF(J26=9,RANK(L26,$AF$19:$AF$323,0)+COUNTIF($AF$1:AF25,AF26),"")&amp;IF(J26=10,RANK(L26,$AG$19:$AG$323,0)+COUNTIF($AG$1:AG25,AG26),"")&amp;IF(J26=11,RANK(L26,$AH$19:$AH$323,0)+COUNTIF($AH$1:AH25,AH26),"")</f>
        <v>8</v>
      </c>
      <c r="N26" s="9" t="s">
        <v>235</v>
      </c>
      <c r="Z26" s="10">
        <f t="shared" si="5"/>
        <v>107</v>
      </c>
      <c r="AA26" s="10" t="str">
        <f t="shared" si="6"/>
        <v/>
      </c>
      <c r="AB26" s="10" t="str">
        <f t="shared" si="7"/>
        <v/>
      </c>
      <c r="AC26" s="10" t="str">
        <f t="shared" si="8"/>
        <v/>
      </c>
      <c r="AD26" s="10">
        <f t="shared" si="9"/>
        <v>100</v>
      </c>
      <c r="AE26" s="10" t="str">
        <f t="shared" si="10"/>
        <v/>
      </c>
      <c r="AF26" s="10" t="str">
        <f t="shared" si="11"/>
        <v/>
      </c>
      <c r="AG26" s="10" t="str">
        <f t="shared" si="12"/>
        <v/>
      </c>
      <c r="AH26" s="10" t="str">
        <f t="shared" si="13"/>
        <v/>
      </c>
      <c r="AI26" s="13" t="str">
        <f t="shared" si="14"/>
        <v>7</v>
      </c>
      <c r="AJ26" s="11">
        <f t="shared" si="15"/>
        <v>7</v>
      </c>
    </row>
    <row r="27" spans="1:36" x14ac:dyDescent="0.25">
      <c r="A27" s="1">
        <v>9</v>
      </c>
      <c r="B27" s="4">
        <v>48</v>
      </c>
      <c r="C27" s="9" t="s">
        <v>362</v>
      </c>
      <c r="D27" s="9" t="s">
        <v>363</v>
      </c>
      <c r="E27" s="9" t="s">
        <v>364</v>
      </c>
      <c r="F27" s="9">
        <v>1775131084</v>
      </c>
      <c r="G27" s="9" t="s">
        <v>41</v>
      </c>
      <c r="H27" s="27"/>
      <c r="I27" s="6">
        <v>7</v>
      </c>
      <c r="J27" s="6">
        <v>7</v>
      </c>
      <c r="K27" s="9">
        <v>22</v>
      </c>
      <c r="L27" s="7">
        <f t="shared" si="16"/>
        <v>88</v>
      </c>
      <c r="M27" s="8" t="str">
        <f>IF(J27=4,RANK(L27,$AA$19:$AA$323,0)+COUNTIF($AA$1:AA26,AA27),"")&amp;IF(J27=5,RANK(L27,$AB$19:$AB$323,0)+COUNTIF($AB$1:AB26,AB27),"")&amp;IF(J27=6,RANK(L27,$AC$19:$AC$323,0)+COUNTIF($AC$1:AC26,AC27),"")&amp;IF(J27=7,RANK(L27,$AD$19:$AD$323,0)+COUNTIF($AD$1:AD26,AD27),"")&amp;IF(J27=8,RANK(L27,$AE$19:$AE$323,0)+COUNTIF($AE$1:AE26,AE27),"")&amp;IF(J27=9,RANK(L27,$AF$19:$AF$323,0)+COUNTIF($AF$1:AF26,AF27),"")&amp;IF(J27=10,RANK(L27,$AG$19:$AG$323,0)+COUNTIF($AG$1:AG26,AG27),"")&amp;IF(J27=11,RANK(L27,$AH$19:$AH$323,0)+COUNTIF($AH$1:AH26,AH27),"")</f>
        <v>9</v>
      </c>
      <c r="N27" s="9" t="s">
        <v>234</v>
      </c>
      <c r="Z27" s="10">
        <f t="shared" si="5"/>
        <v>8</v>
      </c>
      <c r="AA27" s="10" t="str">
        <f t="shared" si="6"/>
        <v/>
      </c>
      <c r="AB27" s="10" t="str">
        <f t="shared" si="7"/>
        <v/>
      </c>
      <c r="AC27" s="10" t="str">
        <f t="shared" si="8"/>
        <v/>
      </c>
      <c r="AD27" s="10">
        <f t="shared" si="9"/>
        <v>88</v>
      </c>
      <c r="AE27" s="10" t="str">
        <f t="shared" si="10"/>
        <v/>
      </c>
      <c r="AF27" s="10" t="str">
        <f t="shared" si="11"/>
        <v/>
      </c>
      <c r="AG27" s="10" t="str">
        <f t="shared" si="12"/>
        <v/>
      </c>
      <c r="AH27" s="10" t="str">
        <f t="shared" si="13"/>
        <v/>
      </c>
      <c r="AI27" s="13" t="str">
        <f t="shared" si="14"/>
        <v>9</v>
      </c>
      <c r="AJ27" s="11">
        <f t="shared" si="15"/>
        <v>9</v>
      </c>
    </row>
    <row r="28" spans="1:36" x14ac:dyDescent="0.25">
      <c r="A28" s="1">
        <v>10</v>
      </c>
      <c r="B28" s="4">
        <v>48</v>
      </c>
      <c r="C28" s="9" t="s">
        <v>365</v>
      </c>
      <c r="D28" s="9" t="s">
        <v>366</v>
      </c>
      <c r="E28" s="9" t="s">
        <v>37</v>
      </c>
      <c r="F28" s="9">
        <v>889286391</v>
      </c>
      <c r="G28" s="9" t="s">
        <v>367</v>
      </c>
      <c r="H28" s="27"/>
      <c r="I28" s="6">
        <v>7</v>
      </c>
      <c r="J28" s="6">
        <v>7</v>
      </c>
      <c r="K28" s="9">
        <v>21</v>
      </c>
      <c r="L28" s="7">
        <f t="shared" si="16"/>
        <v>84</v>
      </c>
      <c r="M28" s="8" t="str">
        <f>IF(J28=4,RANK(L28,$AA$19:$AA$323,0)+COUNTIF($AA$1:AA27,AA28),"")&amp;IF(J28=5,RANK(L28,$AB$19:$AB$323,0)+COUNTIF($AB$1:AB27,AB28),"")&amp;IF(J28=6,RANK(L28,$AC$19:$AC$323,0)+COUNTIF($AC$1:AC27,AC28),"")&amp;IF(J28=7,RANK(L28,$AD$19:$AD$323,0)+COUNTIF($AD$1:AD27,AD28),"")&amp;IF(J28=8,RANK(L28,$AE$19:$AE$323,0)+COUNTIF($AE$1:AE27,AE28),"")&amp;IF(J28=9,RANK(L28,$AF$19:$AF$323,0)+COUNTIF($AF$1:AF27,AF28),"")&amp;IF(J28=10,RANK(L28,$AG$19:$AG$323,0)+COUNTIF($AG$1:AG27,AG28),"")&amp;IF(J28=11,RANK(L28,$AH$19:$AH$323,0)+COUNTIF($AH$1:AH27,AH28),"")</f>
        <v>10</v>
      </c>
      <c r="N28" s="9" t="s">
        <v>234</v>
      </c>
      <c r="Z28" s="10">
        <f t="shared" si="5"/>
        <v>8</v>
      </c>
      <c r="AA28" s="10" t="str">
        <f t="shared" si="6"/>
        <v/>
      </c>
      <c r="AB28" s="10" t="str">
        <f t="shared" si="7"/>
        <v/>
      </c>
      <c r="AC28" s="10" t="str">
        <f t="shared" si="8"/>
        <v/>
      </c>
      <c r="AD28" s="10">
        <f t="shared" si="9"/>
        <v>84</v>
      </c>
      <c r="AE28" s="10" t="str">
        <f t="shared" si="10"/>
        <v/>
      </c>
      <c r="AF28" s="10" t="str">
        <f t="shared" si="11"/>
        <v/>
      </c>
      <c r="AG28" s="10" t="str">
        <f t="shared" si="12"/>
        <v/>
      </c>
      <c r="AH28" s="10" t="str">
        <f t="shared" si="13"/>
        <v/>
      </c>
      <c r="AI28" s="13" t="str">
        <f t="shared" si="14"/>
        <v>10</v>
      </c>
      <c r="AJ28" s="11">
        <f t="shared" si="15"/>
        <v>10</v>
      </c>
    </row>
    <row r="29" spans="1:36" x14ac:dyDescent="0.25">
      <c r="A29" s="1">
        <v>11</v>
      </c>
      <c r="B29" s="4">
        <v>48</v>
      </c>
      <c r="C29" s="9" t="s">
        <v>368</v>
      </c>
      <c r="D29" s="9" t="s">
        <v>64</v>
      </c>
      <c r="E29" s="9" t="s">
        <v>99</v>
      </c>
      <c r="F29" s="9">
        <v>1221787966</v>
      </c>
      <c r="G29" s="9" t="s">
        <v>53</v>
      </c>
      <c r="H29" s="27"/>
      <c r="I29" s="6">
        <v>7</v>
      </c>
      <c r="J29" s="6">
        <v>7</v>
      </c>
      <c r="K29" s="9">
        <v>21</v>
      </c>
      <c r="L29" s="7">
        <f t="shared" si="16"/>
        <v>84</v>
      </c>
      <c r="M29" s="8" t="str">
        <f>IF(J29=4,RANK(L29,$AA$19:$AA$323,0)+COUNTIF($AA$1:AA28,AA29),"")&amp;IF(J29=5,RANK(L29,$AB$19:$AB$323,0)+COUNTIF($AB$1:AB28,AB29),"")&amp;IF(J29=6,RANK(L29,$AC$19:$AC$323,0)+COUNTIF($AC$1:AC28,AC29),"")&amp;IF(J29=7,RANK(L29,$AD$19:$AD$323,0)+COUNTIF($AD$1:AD28,AD29),"")&amp;IF(J29=8,RANK(L29,$AE$19:$AE$323,0)+COUNTIF($AE$1:AE28,AE29),"")&amp;IF(J29=9,RANK(L29,$AF$19:$AF$323,0)+COUNTIF($AF$1:AF28,AF29),"")&amp;IF(J29=10,RANK(L29,$AG$19:$AG$323,0)+COUNTIF($AG$1:AG28,AG29),"")&amp;IF(J29=11,RANK(L29,$AH$19:$AH$323,0)+COUNTIF($AH$1:AH28,AH29),"")</f>
        <v>11</v>
      </c>
      <c r="N29" s="9" t="s">
        <v>234</v>
      </c>
      <c r="Z29" s="10">
        <f t="shared" si="5"/>
        <v>8</v>
      </c>
      <c r="AA29" s="10" t="str">
        <f t="shared" si="6"/>
        <v/>
      </c>
      <c r="AB29" s="10" t="str">
        <f t="shared" si="7"/>
        <v/>
      </c>
      <c r="AC29" s="10" t="str">
        <f t="shared" si="8"/>
        <v/>
      </c>
      <c r="AD29" s="10">
        <f t="shared" si="9"/>
        <v>84</v>
      </c>
      <c r="AE29" s="10" t="str">
        <f t="shared" si="10"/>
        <v/>
      </c>
      <c r="AF29" s="10" t="str">
        <f t="shared" si="11"/>
        <v/>
      </c>
      <c r="AG29" s="10" t="str">
        <f t="shared" si="12"/>
        <v/>
      </c>
      <c r="AH29" s="10" t="str">
        <f t="shared" si="13"/>
        <v/>
      </c>
      <c r="AI29" s="13" t="str">
        <f t="shared" si="14"/>
        <v>10</v>
      </c>
      <c r="AJ29" s="11">
        <f t="shared" si="15"/>
        <v>10</v>
      </c>
    </row>
    <row r="30" spans="1:36" x14ac:dyDescent="0.25">
      <c r="A30" s="1">
        <v>12</v>
      </c>
      <c r="B30" s="4">
        <v>48</v>
      </c>
      <c r="C30" s="9" t="s">
        <v>368</v>
      </c>
      <c r="D30" s="9" t="s">
        <v>58</v>
      </c>
      <c r="E30" s="9" t="s">
        <v>99</v>
      </c>
      <c r="F30" s="9">
        <v>823114138</v>
      </c>
      <c r="G30" s="9" t="s">
        <v>53</v>
      </c>
      <c r="H30" s="27"/>
      <c r="I30" s="6">
        <v>7</v>
      </c>
      <c r="J30" s="6">
        <v>7</v>
      </c>
      <c r="K30" s="9">
        <v>21</v>
      </c>
      <c r="L30" s="7">
        <f t="shared" si="16"/>
        <v>84</v>
      </c>
      <c r="M30" s="8" t="str">
        <f>IF(J30=4,RANK(L30,$AA$19:$AA$323,0)+COUNTIF($AA$1:AA29,AA30),"")&amp;IF(J30=5,RANK(L30,$AB$19:$AB$323,0)+COUNTIF($AB$1:AB29,AB30),"")&amp;IF(J30=6,RANK(L30,$AC$19:$AC$323,0)+COUNTIF($AC$1:AC29,AC30),"")&amp;IF(J30=7,RANK(L30,$AD$19:$AD$323,0)+COUNTIF($AD$1:AD29,AD30),"")&amp;IF(J30=8,RANK(L30,$AE$19:$AE$323,0)+COUNTIF($AE$1:AE29,AE30),"")&amp;IF(J30=9,RANK(L30,$AF$19:$AF$323,0)+COUNTIF($AF$1:AF29,AF30),"")&amp;IF(J30=10,RANK(L30,$AG$19:$AG$323,0)+COUNTIF($AG$1:AG29,AG30),"")&amp;IF(J30=11,RANK(L30,$AH$19:$AH$323,0)+COUNTIF($AH$1:AH29,AH30),"")</f>
        <v>12</v>
      </c>
      <c r="N30" s="9" t="s">
        <v>234</v>
      </c>
      <c r="Z30" s="10">
        <f t="shared" si="5"/>
        <v>8</v>
      </c>
      <c r="AA30" s="10" t="str">
        <f t="shared" si="6"/>
        <v/>
      </c>
      <c r="AB30" s="10" t="str">
        <f t="shared" si="7"/>
        <v/>
      </c>
      <c r="AC30" s="10" t="str">
        <f t="shared" si="8"/>
        <v/>
      </c>
      <c r="AD30" s="10">
        <f t="shared" si="9"/>
        <v>84</v>
      </c>
      <c r="AE30" s="10" t="str">
        <f t="shared" si="10"/>
        <v/>
      </c>
      <c r="AF30" s="10" t="str">
        <f t="shared" si="11"/>
        <v/>
      </c>
      <c r="AG30" s="10" t="str">
        <f t="shared" si="12"/>
        <v/>
      </c>
      <c r="AH30" s="10" t="str">
        <f t="shared" si="13"/>
        <v/>
      </c>
      <c r="AI30" s="13" t="str">
        <f t="shared" si="14"/>
        <v>10</v>
      </c>
      <c r="AJ30" s="11">
        <f t="shared" si="15"/>
        <v>10</v>
      </c>
    </row>
    <row r="31" spans="1:36" x14ac:dyDescent="0.25">
      <c r="A31" s="1">
        <v>13</v>
      </c>
      <c r="B31" s="4">
        <v>48</v>
      </c>
      <c r="C31" s="9" t="s">
        <v>369</v>
      </c>
      <c r="D31" s="9" t="s">
        <v>130</v>
      </c>
      <c r="E31" s="9" t="s">
        <v>99</v>
      </c>
      <c r="F31" s="9">
        <v>509777880</v>
      </c>
      <c r="G31" s="9" t="s">
        <v>62</v>
      </c>
      <c r="H31" s="27"/>
      <c r="I31" s="6">
        <v>7</v>
      </c>
      <c r="J31" s="6">
        <v>7</v>
      </c>
      <c r="K31" s="9">
        <v>21</v>
      </c>
      <c r="L31" s="7">
        <f t="shared" si="16"/>
        <v>84</v>
      </c>
      <c r="M31" s="8" t="str">
        <f>IF(J31=4,RANK(L31,$AA$19:$AA$323,0)+COUNTIF($AA$1:AA30,AA31),"")&amp;IF(J31=5,RANK(L31,$AB$19:$AB$323,0)+COUNTIF($AB$1:AB30,AB31),"")&amp;IF(J31=6,RANK(L31,$AC$19:$AC$323,0)+COUNTIF($AC$1:AC30,AC31),"")&amp;IF(J31=7,RANK(L31,$AD$19:$AD$323,0)+COUNTIF($AD$1:AD30,AD31),"")&amp;IF(J31=8,RANK(L31,$AE$19:$AE$323,0)+COUNTIF($AE$1:AE30,AE31),"")&amp;IF(J31=9,RANK(L31,$AF$19:$AF$323,0)+COUNTIF($AF$1:AF30,AF31),"")&amp;IF(J31=10,RANK(L31,$AG$19:$AG$323,0)+COUNTIF($AG$1:AG30,AG31),"")&amp;IF(J31=11,RANK(L31,$AH$19:$AH$323,0)+COUNTIF($AH$1:AH30,AH31),"")</f>
        <v>13</v>
      </c>
      <c r="N31" s="9" t="s">
        <v>236</v>
      </c>
      <c r="Z31" s="10" t="str">
        <f t="shared" si="5"/>
        <v/>
      </c>
      <c r="AA31" s="10" t="str">
        <f t="shared" si="6"/>
        <v/>
      </c>
      <c r="AB31" s="10" t="str">
        <f t="shared" si="7"/>
        <v/>
      </c>
      <c r="AC31" s="10" t="str">
        <f t="shared" si="8"/>
        <v/>
      </c>
      <c r="AD31" s="10">
        <f t="shared" si="9"/>
        <v>84</v>
      </c>
      <c r="AE31" s="10" t="str">
        <f t="shared" si="10"/>
        <v/>
      </c>
      <c r="AF31" s="10" t="str">
        <f t="shared" si="11"/>
        <v/>
      </c>
      <c r="AG31" s="10" t="str">
        <f t="shared" si="12"/>
        <v/>
      </c>
      <c r="AH31" s="10" t="str">
        <f t="shared" si="13"/>
        <v/>
      </c>
      <c r="AI31" s="13" t="str">
        <f t="shared" si="14"/>
        <v>10</v>
      </c>
      <c r="AJ31" s="11">
        <f t="shared" si="15"/>
        <v>10</v>
      </c>
    </row>
    <row r="32" spans="1:36" x14ac:dyDescent="0.25">
      <c r="A32" s="1">
        <v>14</v>
      </c>
      <c r="B32" s="4">
        <v>48</v>
      </c>
      <c r="C32" s="9" t="s">
        <v>370</v>
      </c>
      <c r="D32" s="9" t="s">
        <v>46</v>
      </c>
      <c r="E32" s="9" t="s">
        <v>52</v>
      </c>
      <c r="F32" s="9">
        <v>1039122815</v>
      </c>
      <c r="G32" s="9" t="s">
        <v>53</v>
      </c>
      <c r="H32" s="27"/>
      <c r="I32" s="6">
        <v>7</v>
      </c>
      <c r="J32" s="6">
        <v>7</v>
      </c>
      <c r="K32" s="9">
        <v>20</v>
      </c>
      <c r="L32" s="7">
        <f t="shared" si="16"/>
        <v>80</v>
      </c>
      <c r="M32" s="8" t="str">
        <f>IF(J32=4,RANK(L32,$AA$19:$AA$323,0)+COUNTIF($AA$1:AA31,AA32),"")&amp;IF(J32=5,RANK(L32,$AB$19:$AB$323,0)+COUNTIF($AB$1:AB31,AB32),"")&amp;IF(J32=6,RANK(L32,$AC$19:$AC$323,0)+COUNTIF($AC$1:AC31,AC32),"")&amp;IF(J32=7,RANK(L32,$AD$19:$AD$323,0)+COUNTIF($AD$1:AD31,AD32),"")&amp;IF(J32=8,RANK(L32,$AE$19:$AE$323,0)+COUNTIF($AE$1:AE31,AE32),"")&amp;IF(J32=9,RANK(L32,$AF$19:$AF$323,0)+COUNTIF($AF$1:AF31,AF32),"")&amp;IF(J32=10,RANK(L32,$AG$19:$AG$323,0)+COUNTIF($AG$1:AG31,AG32),"")&amp;IF(J32=11,RANK(L32,$AH$19:$AH$323,0)+COUNTIF($AH$1:AH31,AH32),"")</f>
        <v>14</v>
      </c>
      <c r="N32" s="9" t="s">
        <v>235</v>
      </c>
      <c r="Z32" s="10">
        <f t="shared" si="5"/>
        <v>107</v>
      </c>
      <c r="AA32" s="10" t="str">
        <f t="shared" si="6"/>
        <v/>
      </c>
      <c r="AB32" s="10" t="str">
        <f t="shared" si="7"/>
        <v/>
      </c>
      <c r="AC32" s="10" t="str">
        <f t="shared" si="8"/>
        <v/>
      </c>
      <c r="AD32" s="10">
        <f t="shared" si="9"/>
        <v>80</v>
      </c>
      <c r="AE32" s="10" t="str">
        <f t="shared" si="10"/>
        <v/>
      </c>
      <c r="AF32" s="10" t="str">
        <f t="shared" si="11"/>
        <v/>
      </c>
      <c r="AG32" s="10" t="str">
        <f t="shared" si="12"/>
        <v/>
      </c>
      <c r="AH32" s="10" t="str">
        <f t="shared" si="13"/>
        <v/>
      </c>
      <c r="AI32" s="13" t="str">
        <f t="shared" si="14"/>
        <v>14</v>
      </c>
      <c r="AJ32" s="11">
        <f t="shared" si="15"/>
        <v>14</v>
      </c>
    </row>
    <row r="33" spans="1:36" x14ac:dyDescent="0.25">
      <c r="A33" s="1">
        <v>15</v>
      </c>
      <c r="B33" s="4">
        <v>48</v>
      </c>
      <c r="C33" s="9" t="s">
        <v>371</v>
      </c>
      <c r="D33" s="9" t="s">
        <v>55</v>
      </c>
      <c r="E33" s="9" t="s">
        <v>128</v>
      </c>
      <c r="F33" s="9">
        <v>1166811733</v>
      </c>
      <c r="G33" s="9" t="s">
        <v>367</v>
      </c>
      <c r="H33" s="27"/>
      <c r="I33" s="6">
        <v>7</v>
      </c>
      <c r="J33" s="6">
        <v>7</v>
      </c>
      <c r="K33" s="9">
        <v>20</v>
      </c>
      <c r="L33" s="7">
        <f t="shared" si="16"/>
        <v>80</v>
      </c>
      <c r="M33" s="8" t="str">
        <f>IF(J33=4,RANK(L33,$AA$19:$AA$323,0)+COUNTIF($AA$1:AA32,AA33),"")&amp;IF(J33=5,RANK(L33,$AB$19:$AB$323,0)+COUNTIF($AB$1:AB32,AB33),"")&amp;IF(J33=6,RANK(L33,$AC$19:$AC$323,0)+COUNTIF($AC$1:AC32,AC33),"")&amp;IF(J33=7,RANK(L33,$AD$19:$AD$323,0)+COUNTIF($AD$1:AD32,AD33),"")&amp;IF(J33=8,RANK(L33,$AE$19:$AE$323,0)+COUNTIF($AE$1:AE32,AE33),"")&amp;IF(J33=9,RANK(L33,$AF$19:$AF$323,0)+COUNTIF($AF$1:AF32,AF33),"")&amp;IF(J33=10,RANK(L33,$AG$19:$AG$323,0)+COUNTIF($AG$1:AG32,AG33),"")&amp;IF(J33=11,RANK(L33,$AH$19:$AH$323,0)+COUNTIF($AH$1:AH32,AH33),"")</f>
        <v>15</v>
      </c>
      <c r="N33" s="9" t="s">
        <v>234</v>
      </c>
      <c r="Z33" s="10">
        <f t="shared" si="5"/>
        <v>8</v>
      </c>
      <c r="AA33" s="10" t="str">
        <f t="shared" si="6"/>
        <v/>
      </c>
      <c r="AB33" s="10" t="str">
        <f t="shared" si="7"/>
        <v/>
      </c>
      <c r="AC33" s="10" t="str">
        <f t="shared" si="8"/>
        <v/>
      </c>
      <c r="AD33" s="10">
        <f t="shared" si="9"/>
        <v>80</v>
      </c>
      <c r="AE33" s="10" t="str">
        <f t="shared" si="10"/>
        <v/>
      </c>
      <c r="AF33" s="10" t="str">
        <f t="shared" si="11"/>
        <v/>
      </c>
      <c r="AG33" s="10" t="str">
        <f t="shared" si="12"/>
        <v/>
      </c>
      <c r="AH33" s="10" t="str">
        <f t="shared" si="13"/>
        <v/>
      </c>
      <c r="AI33" s="13" t="str">
        <f t="shared" si="14"/>
        <v>14</v>
      </c>
      <c r="AJ33" s="11">
        <f t="shared" si="15"/>
        <v>14</v>
      </c>
    </row>
    <row r="34" spans="1:36" x14ac:dyDescent="0.25">
      <c r="A34" s="1">
        <v>16</v>
      </c>
      <c r="B34" s="4">
        <v>48</v>
      </c>
      <c r="C34" s="9" t="s">
        <v>75</v>
      </c>
      <c r="D34" s="9" t="s">
        <v>46</v>
      </c>
      <c r="E34" s="9" t="s">
        <v>372</v>
      </c>
      <c r="F34" s="9">
        <v>2119111195</v>
      </c>
      <c r="G34" s="9" t="s">
        <v>62</v>
      </c>
      <c r="H34" s="27"/>
      <c r="I34" s="6">
        <v>7</v>
      </c>
      <c r="J34" s="6">
        <v>7</v>
      </c>
      <c r="K34" s="9">
        <v>19</v>
      </c>
      <c r="L34" s="7">
        <f t="shared" si="16"/>
        <v>76</v>
      </c>
      <c r="M34" s="8" t="str">
        <f>IF(J34=4,RANK(L34,$AA$19:$AA$323,0)+COUNTIF($AA$1:AA33,AA34),"")&amp;IF(J34=5,RANK(L34,$AB$19:$AB$323,0)+COUNTIF($AB$1:AB33,AB34),"")&amp;IF(J34=6,RANK(L34,$AC$19:$AC$323,0)+COUNTIF($AC$1:AC33,AC34),"")&amp;IF(J34=7,RANK(L34,$AD$19:$AD$323,0)+COUNTIF($AD$1:AD33,AD34),"")&amp;IF(J34=8,RANK(L34,$AE$19:$AE$323,0)+COUNTIF($AE$1:AE33,AE34),"")&amp;IF(J34=9,RANK(L34,$AF$19:$AF$323,0)+COUNTIF($AF$1:AF33,AF34),"")&amp;IF(J34=10,RANK(L34,$AG$19:$AG$323,0)+COUNTIF($AG$1:AG33,AG34),"")&amp;IF(J34=11,RANK(L34,$AH$19:$AH$323,0)+COUNTIF($AH$1:AH33,AH34),"")</f>
        <v>16</v>
      </c>
      <c r="N34" s="9" t="s">
        <v>236</v>
      </c>
      <c r="Z34" s="10" t="str">
        <f t="shared" si="5"/>
        <v/>
      </c>
      <c r="AA34" s="10" t="str">
        <f t="shared" si="6"/>
        <v/>
      </c>
      <c r="AB34" s="10" t="str">
        <f t="shared" si="7"/>
        <v/>
      </c>
      <c r="AC34" s="10" t="str">
        <f t="shared" si="8"/>
        <v/>
      </c>
      <c r="AD34" s="10">
        <f t="shared" si="9"/>
        <v>76</v>
      </c>
      <c r="AE34" s="10" t="str">
        <f t="shared" si="10"/>
        <v/>
      </c>
      <c r="AF34" s="10" t="str">
        <f t="shared" si="11"/>
        <v/>
      </c>
      <c r="AG34" s="10" t="str">
        <f t="shared" si="12"/>
        <v/>
      </c>
      <c r="AH34" s="10" t="str">
        <f t="shared" si="13"/>
        <v/>
      </c>
      <c r="AI34" s="13" t="str">
        <f t="shared" si="14"/>
        <v>16</v>
      </c>
      <c r="AJ34" s="11">
        <f t="shared" si="15"/>
        <v>16</v>
      </c>
    </row>
    <row r="35" spans="1:36" x14ac:dyDescent="0.25">
      <c r="A35" s="1">
        <v>17</v>
      </c>
      <c r="B35" s="4">
        <v>48</v>
      </c>
      <c r="C35" s="9" t="s">
        <v>373</v>
      </c>
      <c r="D35" s="9" t="s">
        <v>110</v>
      </c>
      <c r="E35" s="9" t="s">
        <v>180</v>
      </c>
      <c r="F35" s="9">
        <v>4042950938</v>
      </c>
      <c r="G35" s="9" t="s">
        <v>53</v>
      </c>
      <c r="H35" s="27"/>
      <c r="I35" s="6">
        <v>7</v>
      </c>
      <c r="J35" s="6">
        <v>7</v>
      </c>
      <c r="K35" s="9">
        <v>18</v>
      </c>
      <c r="L35" s="7">
        <f t="shared" si="16"/>
        <v>72</v>
      </c>
      <c r="M35" s="8" t="str">
        <f>IF(J35=4,RANK(L35,$AA$19:$AA$323,0)+COUNTIF($AA$1:AA34,AA35),"")&amp;IF(J35=5,RANK(L35,$AB$19:$AB$323,0)+COUNTIF($AB$1:AB34,AB35),"")&amp;IF(J35=6,RANK(L35,$AC$19:$AC$323,0)+COUNTIF($AC$1:AC34,AC35),"")&amp;IF(J35=7,RANK(L35,$AD$19:$AD$323,0)+COUNTIF($AD$1:AD34,AD35),"")&amp;IF(J35=8,RANK(L35,$AE$19:$AE$323,0)+COUNTIF($AE$1:AE34,AE35),"")&amp;IF(J35=9,RANK(L35,$AF$19:$AF$323,0)+COUNTIF($AF$1:AF34,AF35),"")&amp;IF(J35=10,RANK(L35,$AG$19:$AG$323,0)+COUNTIF($AG$1:AG34,AG35),"")&amp;IF(J35=11,RANK(L35,$AH$19:$AH$323,0)+COUNTIF($AH$1:AH34,AH35),"")</f>
        <v>17</v>
      </c>
      <c r="N35" s="9" t="s">
        <v>235</v>
      </c>
      <c r="Z35" s="10">
        <f t="shared" si="5"/>
        <v>107</v>
      </c>
      <c r="AA35" s="10" t="str">
        <f t="shared" si="6"/>
        <v/>
      </c>
      <c r="AB35" s="10" t="str">
        <f t="shared" si="7"/>
        <v/>
      </c>
      <c r="AC35" s="10" t="str">
        <f t="shared" si="8"/>
        <v/>
      </c>
      <c r="AD35" s="10">
        <f t="shared" si="9"/>
        <v>72</v>
      </c>
      <c r="AE35" s="10" t="str">
        <f t="shared" si="10"/>
        <v/>
      </c>
      <c r="AF35" s="10" t="str">
        <f t="shared" si="11"/>
        <v/>
      </c>
      <c r="AG35" s="10" t="str">
        <f t="shared" si="12"/>
        <v/>
      </c>
      <c r="AH35" s="10" t="str">
        <f t="shared" si="13"/>
        <v/>
      </c>
      <c r="AI35" s="13" t="str">
        <f t="shared" si="14"/>
        <v>17</v>
      </c>
      <c r="AJ35" s="11">
        <f t="shared" si="15"/>
        <v>17</v>
      </c>
    </row>
    <row r="36" spans="1:36" x14ac:dyDescent="0.25">
      <c r="A36" s="1">
        <v>18</v>
      </c>
      <c r="B36" s="4">
        <v>48</v>
      </c>
      <c r="C36" s="9" t="s">
        <v>374</v>
      </c>
      <c r="D36" s="9" t="s">
        <v>80</v>
      </c>
      <c r="E36" s="9" t="s">
        <v>59</v>
      </c>
      <c r="F36" s="9">
        <v>2180625539</v>
      </c>
      <c r="G36" s="9" t="s">
        <v>43</v>
      </c>
      <c r="H36" s="27"/>
      <c r="I36" s="6">
        <v>7</v>
      </c>
      <c r="J36" s="6">
        <v>7</v>
      </c>
      <c r="K36" s="9">
        <v>18</v>
      </c>
      <c r="L36" s="7">
        <f t="shared" si="16"/>
        <v>72</v>
      </c>
      <c r="M36" s="8" t="str">
        <f>IF(J36=4,RANK(L36,$AA$19:$AA$323,0)+COUNTIF($AA$1:AA35,AA36),"")&amp;IF(J36=5,RANK(L36,$AB$19:$AB$323,0)+COUNTIF($AB$1:AB35,AB36),"")&amp;IF(J36=6,RANK(L36,$AC$19:$AC$323,0)+COUNTIF($AC$1:AC35,AC36),"")&amp;IF(J36=7,RANK(L36,$AD$19:$AD$323,0)+COUNTIF($AD$1:AD35,AD36),"")&amp;IF(J36=8,RANK(L36,$AE$19:$AE$323,0)+COUNTIF($AE$1:AE35,AE36),"")&amp;IF(J36=9,RANK(L36,$AF$19:$AF$323,0)+COUNTIF($AF$1:AF35,AF36),"")&amp;IF(J36=10,RANK(L36,$AG$19:$AG$323,0)+COUNTIF($AG$1:AG35,AG36),"")&amp;IF(J36=11,RANK(L36,$AH$19:$AH$323,0)+COUNTIF($AH$1:AH35,AH36),"")</f>
        <v>18</v>
      </c>
      <c r="N36" s="9" t="s">
        <v>234</v>
      </c>
      <c r="Z36" s="10">
        <f t="shared" si="5"/>
        <v>8</v>
      </c>
      <c r="AA36" s="10" t="str">
        <f t="shared" si="6"/>
        <v/>
      </c>
      <c r="AB36" s="10" t="str">
        <f t="shared" si="7"/>
        <v/>
      </c>
      <c r="AC36" s="10" t="str">
        <f t="shared" si="8"/>
        <v/>
      </c>
      <c r="AD36" s="10">
        <f t="shared" si="9"/>
        <v>72</v>
      </c>
      <c r="AE36" s="10" t="str">
        <f t="shared" si="10"/>
        <v/>
      </c>
      <c r="AF36" s="10" t="str">
        <f t="shared" si="11"/>
        <v/>
      </c>
      <c r="AG36" s="10" t="str">
        <f t="shared" si="12"/>
        <v/>
      </c>
      <c r="AH36" s="10" t="str">
        <f t="shared" si="13"/>
        <v/>
      </c>
      <c r="AI36" s="13" t="str">
        <f t="shared" si="14"/>
        <v>17</v>
      </c>
      <c r="AJ36" s="11">
        <f t="shared" si="15"/>
        <v>17</v>
      </c>
    </row>
    <row r="37" spans="1:36" x14ac:dyDescent="0.25">
      <c r="A37" s="1">
        <v>19</v>
      </c>
      <c r="B37" s="4">
        <v>48</v>
      </c>
      <c r="C37" s="9" t="s">
        <v>375</v>
      </c>
      <c r="D37" s="9" t="s">
        <v>101</v>
      </c>
      <c r="E37" s="9" t="s">
        <v>166</v>
      </c>
      <c r="F37" s="9">
        <v>3793673990</v>
      </c>
      <c r="G37" s="9" t="s">
        <v>62</v>
      </c>
      <c r="H37" s="27"/>
      <c r="I37" s="6">
        <v>7</v>
      </c>
      <c r="J37" s="6">
        <v>7</v>
      </c>
      <c r="K37" s="9">
        <v>18</v>
      </c>
      <c r="L37" s="7">
        <f t="shared" si="16"/>
        <v>72</v>
      </c>
      <c r="M37" s="8" t="str">
        <f>IF(J37=4,RANK(L37,$AA$19:$AA$323,0)+COUNTIF($AA$1:AA36,AA37),"")&amp;IF(J37=5,RANK(L37,$AB$19:$AB$323,0)+COUNTIF($AB$1:AB36,AB37),"")&amp;IF(J37=6,RANK(L37,$AC$19:$AC$323,0)+COUNTIF($AC$1:AC36,AC37),"")&amp;IF(J37=7,RANK(L37,$AD$19:$AD$323,0)+COUNTIF($AD$1:AD36,AD37),"")&amp;IF(J37=8,RANK(L37,$AE$19:$AE$323,0)+COUNTIF($AE$1:AE36,AE37),"")&amp;IF(J37=9,RANK(L37,$AF$19:$AF$323,0)+COUNTIF($AF$1:AF36,AF37),"")&amp;IF(J37=10,RANK(L37,$AG$19:$AG$323,0)+COUNTIF($AG$1:AG36,AG37),"")&amp;IF(J37=11,RANK(L37,$AH$19:$AH$323,0)+COUNTIF($AH$1:AH36,AH37),"")</f>
        <v>19</v>
      </c>
      <c r="N37" s="9" t="s">
        <v>236</v>
      </c>
      <c r="Z37" s="10" t="str">
        <f t="shared" si="5"/>
        <v/>
      </c>
      <c r="AA37" s="10" t="str">
        <f t="shared" si="6"/>
        <v/>
      </c>
      <c r="AB37" s="10" t="str">
        <f t="shared" si="7"/>
        <v/>
      </c>
      <c r="AC37" s="10" t="str">
        <f t="shared" si="8"/>
        <v/>
      </c>
      <c r="AD37" s="10">
        <f t="shared" si="9"/>
        <v>72</v>
      </c>
      <c r="AE37" s="10" t="str">
        <f t="shared" si="10"/>
        <v/>
      </c>
      <c r="AF37" s="10" t="str">
        <f t="shared" si="11"/>
        <v/>
      </c>
      <c r="AG37" s="10" t="str">
        <f t="shared" si="12"/>
        <v/>
      </c>
      <c r="AH37" s="10" t="str">
        <f t="shared" si="13"/>
        <v/>
      </c>
      <c r="AI37" s="13" t="str">
        <f t="shared" si="14"/>
        <v>17</v>
      </c>
      <c r="AJ37" s="11">
        <f t="shared" si="15"/>
        <v>17</v>
      </c>
    </row>
    <row r="38" spans="1:36" x14ac:dyDescent="0.25">
      <c r="A38" s="1">
        <v>20</v>
      </c>
      <c r="B38" s="4">
        <v>48</v>
      </c>
      <c r="C38" s="9" t="s">
        <v>376</v>
      </c>
      <c r="D38" s="9" t="s">
        <v>98</v>
      </c>
      <c r="E38" s="9" t="s">
        <v>128</v>
      </c>
      <c r="F38" s="9">
        <v>4202544589</v>
      </c>
      <c r="G38" s="9" t="s">
        <v>53</v>
      </c>
      <c r="H38" s="27"/>
      <c r="I38" s="6">
        <v>7</v>
      </c>
      <c r="J38" s="6">
        <v>7</v>
      </c>
      <c r="K38" s="9">
        <v>18</v>
      </c>
      <c r="L38" s="7">
        <f t="shared" si="16"/>
        <v>72</v>
      </c>
      <c r="M38" s="8" t="str">
        <f>IF(J38=4,RANK(L38,$AA$19:$AA$323,0)+COUNTIF($AA$1:AA37,AA38),"")&amp;IF(J38=5,RANK(L38,$AB$19:$AB$323,0)+COUNTIF($AB$1:AB37,AB38),"")&amp;IF(J38=6,RANK(L38,$AC$19:$AC$323,0)+COUNTIF($AC$1:AC37,AC38),"")&amp;IF(J38=7,RANK(L38,$AD$19:$AD$323,0)+COUNTIF($AD$1:AD37,AD38),"")&amp;IF(J38=8,RANK(L38,$AE$19:$AE$323,0)+COUNTIF($AE$1:AE37,AE38),"")&amp;IF(J38=9,RANK(L38,$AF$19:$AF$323,0)+COUNTIF($AF$1:AF37,AF38),"")&amp;IF(J38=10,RANK(L38,$AG$19:$AG$323,0)+COUNTIF($AG$1:AG37,AG38),"")&amp;IF(J38=11,RANK(L38,$AH$19:$AH$323,0)+COUNTIF($AH$1:AH37,AH38),"")</f>
        <v>20</v>
      </c>
      <c r="N38" s="9" t="s">
        <v>235</v>
      </c>
      <c r="Z38" s="10">
        <f t="shared" si="5"/>
        <v>107</v>
      </c>
      <c r="AA38" s="10" t="str">
        <f t="shared" si="6"/>
        <v/>
      </c>
      <c r="AB38" s="10" t="str">
        <f t="shared" si="7"/>
        <v/>
      </c>
      <c r="AC38" s="10" t="str">
        <f t="shared" si="8"/>
        <v/>
      </c>
      <c r="AD38" s="10">
        <f t="shared" si="9"/>
        <v>72</v>
      </c>
      <c r="AE38" s="10" t="str">
        <f t="shared" si="10"/>
        <v/>
      </c>
      <c r="AF38" s="10" t="str">
        <f t="shared" si="11"/>
        <v/>
      </c>
      <c r="AG38" s="10" t="str">
        <f t="shared" si="12"/>
        <v/>
      </c>
      <c r="AH38" s="10" t="str">
        <f t="shared" si="13"/>
        <v/>
      </c>
      <c r="AI38" s="13" t="str">
        <f t="shared" si="14"/>
        <v>17</v>
      </c>
      <c r="AJ38" s="11">
        <f t="shared" si="15"/>
        <v>17</v>
      </c>
    </row>
    <row r="39" spans="1:36" x14ac:dyDescent="0.25">
      <c r="A39" s="1">
        <v>21</v>
      </c>
      <c r="B39" s="4">
        <v>48</v>
      </c>
      <c r="C39" s="9" t="s">
        <v>377</v>
      </c>
      <c r="D39" s="9" t="s">
        <v>161</v>
      </c>
      <c r="E39" s="9" t="s">
        <v>180</v>
      </c>
      <c r="F39" s="9">
        <v>2938889179</v>
      </c>
      <c r="G39" s="9" t="s">
        <v>41</v>
      </c>
      <c r="H39" s="27"/>
      <c r="I39" s="6">
        <v>7</v>
      </c>
      <c r="J39" s="6">
        <v>7</v>
      </c>
      <c r="K39" s="9">
        <v>17</v>
      </c>
      <c r="L39" s="7">
        <f t="shared" si="16"/>
        <v>68</v>
      </c>
      <c r="M39" s="8" t="str">
        <f>IF(J39=4,RANK(L39,$AA$19:$AA$323,0)+COUNTIF($AA$1:AA38,AA39),"")&amp;IF(J39=5,RANK(L39,$AB$19:$AB$323,0)+COUNTIF($AB$1:AB38,AB39),"")&amp;IF(J39=6,RANK(L39,$AC$19:$AC$323,0)+COUNTIF($AC$1:AC38,AC39),"")&amp;IF(J39=7,RANK(L39,$AD$19:$AD$323,0)+COUNTIF($AD$1:AD38,AD39),"")&amp;IF(J39=8,RANK(L39,$AE$19:$AE$323,0)+COUNTIF($AE$1:AE38,AE39),"")&amp;IF(J39=9,RANK(L39,$AF$19:$AF$323,0)+COUNTIF($AF$1:AF38,AF39),"")&amp;IF(J39=10,RANK(L39,$AG$19:$AG$323,0)+COUNTIF($AG$1:AG38,AG39),"")&amp;IF(J39=11,RANK(L39,$AH$19:$AH$323,0)+COUNTIF($AH$1:AH38,AH39),"")</f>
        <v>21</v>
      </c>
      <c r="N39" s="9" t="s">
        <v>235</v>
      </c>
      <c r="Z39" s="10">
        <f t="shared" si="5"/>
        <v>107</v>
      </c>
      <c r="AA39" s="10" t="str">
        <f t="shared" si="6"/>
        <v/>
      </c>
      <c r="AB39" s="10" t="str">
        <f t="shared" si="7"/>
        <v/>
      </c>
      <c r="AC39" s="10" t="str">
        <f t="shared" si="8"/>
        <v/>
      </c>
      <c r="AD39" s="10">
        <f t="shared" si="9"/>
        <v>68</v>
      </c>
      <c r="AE39" s="10" t="str">
        <f t="shared" si="10"/>
        <v/>
      </c>
      <c r="AF39" s="10" t="str">
        <f t="shared" si="11"/>
        <v/>
      </c>
      <c r="AG39" s="10" t="str">
        <f t="shared" si="12"/>
        <v/>
      </c>
      <c r="AH39" s="10" t="str">
        <f t="shared" si="13"/>
        <v/>
      </c>
      <c r="AI39" s="13" t="str">
        <f t="shared" si="14"/>
        <v>21</v>
      </c>
      <c r="AJ39" s="11">
        <f t="shared" si="15"/>
        <v>21</v>
      </c>
    </row>
    <row r="40" spans="1:36" x14ac:dyDescent="0.25">
      <c r="A40" s="1">
        <v>22</v>
      </c>
      <c r="B40" s="4">
        <v>48</v>
      </c>
      <c r="C40" s="9" t="s">
        <v>378</v>
      </c>
      <c r="D40" s="9" t="s">
        <v>230</v>
      </c>
      <c r="E40" s="9" t="s">
        <v>56</v>
      </c>
      <c r="F40" s="9">
        <v>3807950238</v>
      </c>
      <c r="G40" s="9" t="s">
        <v>43</v>
      </c>
      <c r="H40" s="27"/>
      <c r="I40" s="6">
        <v>7</v>
      </c>
      <c r="J40" s="6">
        <v>7</v>
      </c>
      <c r="K40" s="9">
        <v>16</v>
      </c>
      <c r="L40" s="7">
        <f t="shared" si="16"/>
        <v>64</v>
      </c>
      <c r="M40" s="8" t="str">
        <f>IF(J40=4,RANK(L40,$AA$19:$AA$323,0)+COUNTIF($AA$1:AA39,AA40),"")&amp;IF(J40=5,RANK(L40,$AB$19:$AB$323,0)+COUNTIF($AB$1:AB39,AB40),"")&amp;IF(J40=6,RANK(L40,$AC$19:$AC$323,0)+COUNTIF($AC$1:AC39,AC40),"")&amp;IF(J40=7,RANK(L40,$AD$19:$AD$323,0)+COUNTIF($AD$1:AD39,AD40),"")&amp;IF(J40=8,RANK(L40,$AE$19:$AE$323,0)+COUNTIF($AE$1:AE39,AE40),"")&amp;IF(J40=9,RANK(L40,$AF$19:$AF$323,0)+COUNTIF($AF$1:AF39,AF40),"")&amp;IF(J40=10,RANK(L40,$AG$19:$AG$323,0)+COUNTIF($AG$1:AG39,AG40),"")&amp;IF(J40=11,RANK(L40,$AH$19:$AH$323,0)+COUNTIF($AH$1:AH39,AH40),"")</f>
        <v>22</v>
      </c>
      <c r="N40" s="9" t="s">
        <v>235</v>
      </c>
      <c r="Z40" s="10">
        <f t="shared" si="5"/>
        <v>107</v>
      </c>
      <c r="AA40" s="10" t="str">
        <f t="shared" si="6"/>
        <v/>
      </c>
      <c r="AB40" s="10" t="str">
        <f t="shared" si="7"/>
        <v/>
      </c>
      <c r="AC40" s="10" t="str">
        <f t="shared" si="8"/>
        <v/>
      </c>
      <c r="AD40" s="10">
        <f t="shared" si="9"/>
        <v>64</v>
      </c>
      <c r="AE40" s="10" t="str">
        <f t="shared" si="10"/>
        <v/>
      </c>
      <c r="AF40" s="10" t="str">
        <f t="shared" si="11"/>
        <v/>
      </c>
      <c r="AG40" s="10" t="str">
        <f t="shared" si="12"/>
        <v/>
      </c>
      <c r="AH40" s="10" t="str">
        <f t="shared" si="13"/>
        <v/>
      </c>
      <c r="AI40" s="13" t="str">
        <f t="shared" si="14"/>
        <v>22</v>
      </c>
      <c r="AJ40" s="11">
        <f t="shared" si="15"/>
        <v>22</v>
      </c>
    </row>
    <row r="41" spans="1:36" x14ac:dyDescent="0.25">
      <c r="A41" s="1">
        <v>23</v>
      </c>
      <c r="B41" s="4">
        <v>48</v>
      </c>
      <c r="C41" s="9" t="s">
        <v>379</v>
      </c>
      <c r="D41" s="9" t="s">
        <v>147</v>
      </c>
      <c r="E41" s="9" t="s">
        <v>128</v>
      </c>
      <c r="F41" s="9">
        <v>1528655648</v>
      </c>
      <c r="G41" s="9" t="s">
        <v>367</v>
      </c>
      <c r="H41" s="27"/>
      <c r="I41" s="6">
        <v>7</v>
      </c>
      <c r="J41" s="6">
        <v>7</v>
      </c>
      <c r="K41" s="9">
        <v>16</v>
      </c>
      <c r="L41" s="7">
        <f t="shared" si="16"/>
        <v>64</v>
      </c>
      <c r="M41" s="8" t="str">
        <f>IF(J41=4,RANK(L41,$AA$19:$AA$323,0)+COUNTIF($AA$1:AA40,AA41),"")&amp;IF(J41=5,RANK(L41,$AB$19:$AB$323,0)+COUNTIF($AB$1:AB40,AB41),"")&amp;IF(J41=6,RANK(L41,$AC$19:$AC$323,0)+COUNTIF($AC$1:AC40,AC41),"")&amp;IF(J41=7,RANK(L41,$AD$19:$AD$323,0)+COUNTIF($AD$1:AD40,AD41),"")&amp;IF(J41=8,RANK(L41,$AE$19:$AE$323,0)+COUNTIF($AE$1:AE40,AE41),"")&amp;IF(J41=9,RANK(L41,$AF$19:$AF$323,0)+COUNTIF($AF$1:AF40,AF41),"")&amp;IF(J41=10,RANK(L41,$AG$19:$AG$323,0)+COUNTIF($AG$1:AG40,AG41),"")&amp;IF(J41=11,RANK(L41,$AH$19:$AH$323,0)+COUNTIF($AH$1:AH40,AH41),"")</f>
        <v>23</v>
      </c>
      <c r="N41" s="9" t="s">
        <v>235</v>
      </c>
      <c r="Z41" s="10">
        <f t="shared" si="5"/>
        <v>107</v>
      </c>
      <c r="AA41" s="10" t="str">
        <f t="shared" si="6"/>
        <v/>
      </c>
      <c r="AB41" s="10" t="str">
        <f t="shared" si="7"/>
        <v/>
      </c>
      <c r="AC41" s="10" t="str">
        <f t="shared" si="8"/>
        <v/>
      </c>
      <c r="AD41" s="10">
        <f t="shared" si="9"/>
        <v>64</v>
      </c>
      <c r="AE41" s="10" t="str">
        <f t="shared" si="10"/>
        <v/>
      </c>
      <c r="AF41" s="10" t="str">
        <f t="shared" si="11"/>
        <v/>
      </c>
      <c r="AG41" s="10" t="str">
        <f t="shared" si="12"/>
        <v/>
      </c>
      <c r="AH41" s="10" t="str">
        <f t="shared" si="13"/>
        <v/>
      </c>
      <c r="AI41" s="13" t="str">
        <f t="shared" si="14"/>
        <v>22</v>
      </c>
      <c r="AJ41" s="11">
        <f t="shared" si="15"/>
        <v>22</v>
      </c>
    </row>
    <row r="42" spans="1:36" x14ac:dyDescent="0.25">
      <c r="A42" s="1">
        <v>24</v>
      </c>
      <c r="B42" s="4">
        <v>48</v>
      </c>
      <c r="C42" s="9" t="s">
        <v>380</v>
      </c>
      <c r="D42" s="9" t="s">
        <v>381</v>
      </c>
      <c r="E42" s="9" t="s">
        <v>117</v>
      </c>
      <c r="F42" s="9">
        <v>2996543099</v>
      </c>
      <c r="G42" s="9" t="s">
        <v>41</v>
      </c>
      <c r="H42" s="27"/>
      <c r="I42" s="6">
        <v>7</v>
      </c>
      <c r="J42" s="6">
        <v>7</v>
      </c>
      <c r="K42" s="9">
        <v>16</v>
      </c>
      <c r="L42" s="7">
        <f t="shared" si="16"/>
        <v>64</v>
      </c>
      <c r="M42" s="8" t="str">
        <f>IF(J42=4,RANK(L42,$AA$19:$AA$323,0)+COUNTIF($AA$1:AA41,AA42),"")&amp;IF(J42=5,RANK(L42,$AB$19:$AB$323,0)+COUNTIF($AB$1:AB41,AB42),"")&amp;IF(J42=6,RANK(L42,$AC$19:$AC$323,0)+COUNTIF($AC$1:AC41,AC42),"")&amp;IF(J42=7,RANK(L42,$AD$19:$AD$323,0)+COUNTIF($AD$1:AD41,AD42),"")&amp;IF(J42=8,RANK(L42,$AE$19:$AE$323,0)+COUNTIF($AE$1:AE41,AE42),"")&amp;IF(J42=9,RANK(L42,$AF$19:$AF$323,0)+COUNTIF($AF$1:AF41,AF42),"")&amp;IF(J42=10,RANK(L42,$AG$19:$AG$323,0)+COUNTIF($AG$1:AG41,AG42),"")&amp;IF(J42=11,RANK(L42,$AH$19:$AH$323,0)+COUNTIF($AH$1:AH41,AH42),"")</f>
        <v>24</v>
      </c>
      <c r="N42" s="9" t="s">
        <v>235</v>
      </c>
      <c r="Z42" s="10">
        <f t="shared" si="5"/>
        <v>107</v>
      </c>
      <c r="AA42" s="10" t="str">
        <f t="shared" si="6"/>
        <v/>
      </c>
      <c r="AB42" s="10" t="str">
        <f t="shared" si="7"/>
        <v/>
      </c>
      <c r="AC42" s="10" t="str">
        <f t="shared" si="8"/>
        <v/>
      </c>
      <c r="AD42" s="10">
        <f t="shared" si="9"/>
        <v>64</v>
      </c>
      <c r="AE42" s="10" t="str">
        <f t="shared" si="10"/>
        <v/>
      </c>
      <c r="AF42" s="10" t="str">
        <f t="shared" si="11"/>
        <v/>
      </c>
      <c r="AG42" s="10" t="str">
        <f t="shared" si="12"/>
        <v/>
      </c>
      <c r="AH42" s="10" t="str">
        <f t="shared" si="13"/>
        <v/>
      </c>
      <c r="AI42" s="13" t="str">
        <f t="shared" si="14"/>
        <v>22</v>
      </c>
      <c r="AJ42" s="11">
        <f t="shared" si="15"/>
        <v>22</v>
      </c>
    </row>
    <row r="43" spans="1:36" x14ac:dyDescent="0.25">
      <c r="A43" s="1">
        <v>25</v>
      </c>
      <c r="B43" s="4">
        <v>48</v>
      </c>
      <c r="C43" s="9" t="s">
        <v>382</v>
      </c>
      <c r="D43" s="9" t="s">
        <v>112</v>
      </c>
      <c r="E43" s="9" t="s">
        <v>27</v>
      </c>
      <c r="F43" s="9">
        <v>1550238283</v>
      </c>
      <c r="G43" s="9" t="s">
        <v>53</v>
      </c>
      <c r="H43" s="27"/>
      <c r="I43" s="6">
        <v>7</v>
      </c>
      <c r="J43" s="6">
        <v>7</v>
      </c>
      <c r="K43" s="9">
        <v>16</v>
      </c>
      <c r="L43" s="7">
        <f t="shared" si="16"/>
        <v>64</v>
      </c>
      <c r="M43" s="8" t="str">
        <f>IF(J43=4,RANK(L43,$AA$19:$AA$323,0)+COUNTIF($AA$1:AA42,AA43),"")&amp;IF(J43=5,RANK(L43,$AB$19:$AB$323,0)+COUNTIF($AB$1:AB42,AB43),"")&amp;IF(J43=6,RANK(L43,$AC$19:$AC$323,0)+COUNTIF($AC$1:AC42,AC43),"")&amp;IF(J43=7,RANK(L43,$AD$19:$AD$323,0)+COUNTIF($AD$1:AD42,AD43),"")&amp;IF(J43=8,RANK(L43,$AE$19:$AE$323,0)+COUNTIF($AE$1:AE42,AE43),"")&amp;IF(J43=9,RANK(L43,$AF$19:$AF$323,0)+COUNTIF($AF$1:AF42,AF43),"")&amp;IF(J43=10,RANK(L43,$AG$19:$AG$323,0)+COUNTIF($AG$1:AG42,AG43),"")&amp;IF(J43=11,RANK(L43,$AH$19:$AH$323,0)+COUNTIF($AH$1:AH42,AH43),"")</f>
        <v>25</v>
      </c>
      <c r="N43" s="9" t="s">
        <v>235</v>
      </c>
      <c r="Z43" s="10">
        <f t="shared" si="5"/>
        <v>107</v>
      </c>
      <c r="AA43" s="10" t="str">
        <f t="shared" si="6"/>
        <v/>
      </c>
      <c r="AB43" s="10" t="str">
        <f t="shared" si="7"/>
        <v/>
      </c>
      <c r="AC43" s="10" t="str">
        <f t="shared" si="8"/>
        <v/>
      </c>
      <c r="AD43" s="10">
        <f t="shared" si="9"/>
        <v>64</v>
      </c>
      <c r="AE43" s="10" t="str">
        <f t="shared" si="10"/>
        <v/>
      </c>
      <c r="AF43" s="10" t="str">
        <f t="shared" si="11"/>
        <v/>
      </c>
      <c r="AG43" s="10" t="str">
        <f t="shared" si="12"/>
        <v/>
      </c>
      <c r="AH43" s="10" t="str">
        <f t="shared" si="13"/>
        <v/>
      </c>
      <c r="AI43" s="13" t="str">
        <f t="shared" si="14"/>
        <v>22</v>
      </c>
      <c r="AJ43" s="11">
        <f t="shared" si="15"/>
        <v>22</v>
      </c>
    </row>
    <row r="44" spans="1:36" x14ac:dyDescent="0.25">
      <c r="A44" s="1">
        <v>26</v>
      </c>
      <c r="B44" s="4">
        <v>48</v>
      </c>
      <c r="C44" s="9" t="s">
        <v>383</v>
      </c>
      <c r="D44" s="9" t="s">
        <v>39</v>
      </c>
      <c r="E44" s="9" t="s">
        <v>176</v>
      </c>
      <c r="F44" s="9">
        <v>2438253033</v>
      </c>
      <c r="G44" s="9" t="s">
        <v>43</v>
      </c>
      <c r="H44" s="27"/>
      <c r="I44" s="6">
        <v>7</v>
      </c>
      <c r="J44" s="6">
        <v>7</v>
      </c>
      <c r="K44" s="9">
        <v>16</v>
      </c>
      <c r="L44" s="7">
        <f t="shared" si="16"/>
        <v>64</v>
      </c>
      <c r="M44" s="8" t="str">
        <f>IF(J44=4,RANK(L44,$AA$19:$AA$323,0)+COUNTIF($AA$1:AA43,AA44),"")&amp;IF(J44=5,RANK(L44,$AB$19:$AB$323,0)+COUNTIF($AB$1:AB43,AB44),"")&amp;IF(J44=6,RANK(L44,$AC$19:$AC$323,0)+COUNTIF($AC$1:AC43,AC44),"")&amp;IF(J44=7,RANK(L44,$AD$19:$AD$323,0)+COUNTIF($AD$1:AD43,AD44),"")&amp;IF(J44=8,RANK(L44,$AE$19:$AE$323,0)+COUNTIF($AE$1:AE43,AE44),"")&amp;IF(J44=9,RANK(L44,$AF$19:$AF$323,0)+COUNTIF($AF$1:AF43,AF44),"")&amp;IF(J44=10,RANK(L44,$AG$19:$AG$323,0)+COUNTIF($AG$1:AG43,AG44),"")&amp;IF(J44=11,RANK(L44,$AH$19:$AH$323,0)+COUNTIF($AH$1:AH43,AH44),"")</f>
        <v>26</v>
      </c>
      <c r="N44" s="9" t="s">
        <v>235</v>
      </c>
      <c r="Z44" s="10">
        <f t="shared" si="5"/>
        <v>107</v>
      </c>
      <c r="AA44" s="10" t="str">
        <f t="shared" si="6"/>
        <v/>
      </c>
      <c r="AB44" s="10" t="str">
        <f t="shared" si="7"/>
        <v/>
      </c>
      <c r="AC44" s="10" t="str">
        <f t="shared" si="8"/>
        <v/>
      </c>
      <c r="AD44" s="10">
        <f t="shared" si="9"/>
        <v>64</v>
      </c>
      <c r="AE44" s="10" t="str">
        <f t="shared" si="10"/>
        <v/>
      </c>
      <c r="AF44" s="10" t="str">
        <f t="shared" si="11"/>
        <v/>
      </c>
      <c r="AG44" s="10" t="str">
        <f t="shared" si="12"/>
        <v/>
      </c>
      <c r="AH44" s="10" t="str">
        <f t="shared" si="13"/>
        <v/>
      </c>
      <c r="AI44" s="13" t="str">
        <f t="shared" si="14"/>
        <v>22</v>
      </c>
      <c r="AJ44" s="11">
        <f t="shared" si="15"/>
        <v>22</v>
      </c>
    </row>
    <row r="45" spans="1:36" x14ac:dyDescent="0.25">
      <c r="A45" s="1">
        <v>27</v>
      </c>
      <c r="B45" s="4">
        <v>48</v>
      </c>
      <c r="C45" s="9" t="s">
        <v>384</v>
      </c>
      <c r="D45" s="9" t="s">
        <v>110</v>
      </c>
      <c r="E45" s="9" t="s">
        <v>52</v>
      </c>
      <c r="F45" s="9">
        <v>1528791907</v>
      </c>
      <c r="G45" s="9" t="s">
        <v>41</v>
      </c>
      <c r="H45" s="27"/>
      <c r="I45" s="6">
        <v>7</v>
      </c>
      <c r="J45" s="6">
        <v>7</v>
      </c>
      <c r="K45" s="9">
        <v>16</v>
      </c>
      <c r="L45" s="7">
        <f t="shared" si="16"/>
        <v>64</v>
      </c>
      <c r="M45" s="8" t="str">
        <f>IF(J45=4,RANK(L45,$AA$19:$AA$323,0)+COUNTIF($AA$1:AA44,AA45),"")&amp;IF(J45=5,RANK(L45,$AB$19:$AB$323,0)+COUNTIF($AB$1:AB44,AB45),"")&amp;IF(J45=6,RANK(L45,$AC$19:$AC$323,0)+COUNTIF($AC$1:AC44,AC45),"")&amp;IF(J45=7,RANK(L45,$AD$19:$AD$323,0)+COUNTIF($AD$1:AD44,AD45),"")&amp;IF(J45=8,RANK(L45,$AE$19:$AE$323,0)+COUNTIF($AE$1:AE44,AE45),"")&amp;IF(J45=9,RANK(L45,$AF$19:$AF$323,0)+COUNTIF($AF$1:AF44,AF45),"")&amp;IF(J45=10,RANK(L45,$AG$19:$AG$323,0)+COUNTIF($AG$1:AG44,AG45),"")&amp;IF(J45=11,RANK(L45,$AH$19:$AH$323,0)+COUNTIF($AH$1:AH44,AH45),"")</f>
        <v>27</v>
      </c>
      <c r="N45" s="9" t="s">
        <v>236</v>
      </c>
      <c r="Z45" s="10" t="str">
        <f t="shared" si="5"/>
        <v/>
      </c>
      <c r="AA45" s="10" t="str">
        <f t="shared" si="6"/>
        <v/>
      </c>
      <c r="AB45" s="10" t="str">
        <f t="shared" si="7"/>
        <v/>
      </c>
      <c r="AC45" s="10" t="str">
        <f t="shared" si="8"/>
        <v/>
      </c>
      <c r="AD45" s="10">
        <f t="shared" si="9"/>
        <v>64</v>
      </c>
      <c r="AE45" s="10" t="str">
        <f t="shared" si="10"/>
        <v/>
      </c>
      <c r="AF45" s="10" t="str">
        <f t="shared" si="11"/>
        <v/>
      </c>
      <c r="AG45" s="10" t="str">
        <f t="shared" si="12"/>
        <v/>
      </c>
      <c r="AH45" s="10" t="str">
        <f t="shared" si="13"/>
        <v/>
      </c>
      <c r="AI45" s="13" t="str">
        <f t="shared" si="14"/>
        <v>22</v>
      </c>
      <c r="AJ45" s="11">
        <f t="shared" si="15"/>
        <v>22</v>
      </c>
    </row>
    <row r="46" spans="1:36" x14ac:dyDescent="0.25">
      <c r="A46" s="1">
        <v>28</v>
      </c>
      <c r="B46" s="4">
        <v>48</v>
      </c>
      <c r="C46" s="9" t="s">
        <v>385</v>
      </c>
      <c r="D46" s="9" t="s">
        <v>386</v>
      </c>
      <c r="E46" s="9" t="s">
        <v>37</v>
      </c>
      <c r="F46" s="9">
        <v>637476347</v>
      </c>
      <c r="G46" s="9" t="s">
        <v>43</v>
      </c>
      <c r="H46" s="27"/>
      <c r="I46" s="6">
        <v>7</v>
      </c>
      <c r="J46" s="6">
        <v>7</v>
      </c>
      <c r="K46" s="9">
        <v>16</v>
      </c>
      <c r="L46" s="7">
        <f t="shared" si="16"/>
        <v>64</v>
      </c>
      <c r="M46" s="8" t="str">
        <f>IF(J46=4,RANK(L46,$AA$19:$AA$323,0)+COUNTIF($AA$1:AA45,AA46),"")&amp;IF(J46=5,RANK(L46,$AB$19:$AB$323,0)+COUNTIF($AB$1:AB45,AB46),"")&amp;IF(J46=6,RANK(L46,$AC$19:$AC$323,0)+COUNTIF($AC$1:AC45,AC46),"")&amp;IF(J46=7,RANK(L46,$AD$19:$AD$323,0)+COUNTIF($AD$1:AD45,AD46),"")&amp;IF(J46=8,RANK(L46,$AE$19:$AE$323,0)+COUNTIF($AE$1:AE45,AE46),"")&amp;IF(J46=9,RANK(L46,$AF$19:$AF$323,0)+COUNTIF($AF$1:AF45,AF46),"")&amp;IF(J46=10,RANK(L46,$AG$19:$AG$323,0)+COUNTIF($AG$1:AG45,AG46),"")&amp;IF(J46=11,RANK(L46,$AH$19:$AH$323,0)+COUNTIF($AH$1:AH45,AH46),"")</f>
        <v>28</v>
      </c>
      <c r="N46" s="9" t="s">
        <v>236</v>
      </c>
      <c r="Z46" s="10" t="str">
        <f t="shared" si="5"/>
        <v/>
      </c>
      <c r="AA46" s="10" t="str">
        <f t="shared" si="6"/>
        <v/>
      </c>
      <c r="AB46" s="10" t="str">
        <f t="shared" si="7"/>
        <v/>
      </c>
      <c r="AC46" s="10" t="str">
        <f t="shared" si="8"/>
        <v/>
      </c>
      <c r="AD46" s="10">
        <f t="shared" si="9"/>
        <v>64</v>
      </c>
      <c r="AE46" s="10" t="str">
        <f t="shared" si="10"/>
        <v/>
      </c>
      <c r="AF46" s="10" t="str">
        <f t="shared" si="11"/>
        <v/>
      </c>
      <c r="AG46" s="10" t="str">
        <f t="shared" si="12"/>
        <v/>
      </c>
      <c r="AH46" s="10" t="str">
        <f t="shared" si="13"/>
        <v/>
      </c>
      <c r="AI46" s="13" t="str">
        <f t="shared" si="14"/>
        <v>22</v>
      </c>
      <c r="AJ46" s="11">
        <f t="shared" si="15"/>
        <v>22</v>
      </c>
    </row>
    <row r="47" spans="1:36" x14ac:dyDescent="0.25">
      <c r="A47" s="1">
        <v>29</v>
      </c>
      <c r="B47" s="4">
        <v>48</v>
      </c>
      <c r="C47" s="9" t="s">
        <v>387</v>
      </c>
      <c r="D47" s="9" t="s">
        <v>230</v>
      </c>
      <c r="E47" s="9" t="s">
        <v>198</v>
      </c>
      <c r="F47" s="9">
        <v>1164679800</v>
      </c>
      <c r="G47" s="9" t="s">
        <v>367</v>
      </c>
      <c r="H47" s="27"/>
      <c r="I47" s="6">
        <v>7</v>
      </c>
      <c r="J47" s="6">
        <v>7</v>
      </c>
      <c r="K47" s="9">
        <v>15</v>
      </c>
      <c r="L47" s="7">
        <f t="shared" si="16"/>
        <v>60</v>
      </c>
      <c r="M47" s="8" t="str">
        <f>IF(J47=4,RANK(L47,$AA$19:$AA$323,0)+COUNTIF($AA$1:AA46,AA47),"")&amp;IF(J47=5,RANK(L47,$AB$19:$AB$323,0)+COUNTIF($AB$1:AB46,AB47),"")&amp;IF(J47=6,RANK(L47,$AC$19:$AC$323,0)+COUNTIF($AC$1:AC46,AC47),"")&amp;IF(J47=7,RANK(L47,$AD$19:$AD$323,0)+COUNTIF($AD$1:AD46,AD47),"")&amp;IF(J47=8,RANK(L47,$AE$19:$AE$323,0)+COUNTIF($AE$1:AE46,AE47),"")&amp;IF(J47=9,RANK(L47,$AF$19:$AF$323,0)+COUNTIF($AF$1:AF46,AF47),"")&amp;IF(J47=10,RANK(L47,$AG$19:$AG$323,0)+COUNTIF($AG$1:AG46,AG47),"")&amp;IF(J47=11,RANK(L47,$AH$19:$AH$323,0)+COUNTIF($AH$1:AH46,AH47),"")</f>
        <v>29</v>
      </c>
      <c r="N47" s="9" t="s">
        <v>235</v>
      </c>
      <c r="Z47" s="10">
        <f t="shared" si="5"/>
        <v>107</v>
      </c>
      <c r="AA47" s="10" t="str">
        <f t="shared" si="6"/>
        <v/>
      </c>
      <c r="AB47" s="10" t="str">
        <f t="shared" si="7"/>
        <v/>
      </c>
      <c r="AC47" s="10" t="str">
        <f t="shared" si="8"/>
        <v/>
      </c>
      <c r="AD47" s="10">
        <f t="shared" si="9"/>
        <v>60</v>
      </c>
      <c r="AE47" s="10" t="str">
        <f t="shared" si="10"/>
        <v/>
      </c>
      <c r="AF47" s="10" t="str">
        <f t="shared" si="11"/>
        <v/>
      </c>
      <c r="AG47" s="10" t="str">
        <f t="shared" si="12"/>
        <v/>
      </c>
      <c r="AH47" s="10" t="str">
        <f t="shared" si="13"/>
        <v/>
      </c>
      <c r="AI47" s="13" t="str">
        <f t="shared" si="14"/>
        <v>29</v>
      </c>
      <c r="AJ47" s="11">
        <f t="shared" si="15"/>
        <v>29</v>
      </c>
    </row>
    <row r="48" spans="1:36" x14ac:dyDescent="0.25">
      <c r="A48" s="1">
        <v>30</v>
      </c>
      <c r="B48" s="4">
        <v>48</v>
      </c>
      <c r="C48" s="9" t="s">
        <v>388</v>
      </c>
      <c r="D48" s="9" t="s">
        <v>51</v>
      </c>
      <c r="E48" s="9" t="s">
        <v>40</v>
      </c>
      <c r="F48" s="9">
        <v>913526852</v>
      </c>
      <c r="G48" s="9" t="s">
        <v>43</v>
      </c>
      <c r="H48" s="27"/>
      <c r="I48" s="6">
        <v>7</v>
      </c>
      <c r="J48" s="6">
        <v>7</v>
      </c>
      <c r="K48" s="9">
        <v>15</v>
      </c>
      <c r="L48" s="7">
        <f t="shared" si="16"/>
        <v>60</v>
      </c>
      <c r="M48" s="8" t="str">
        <f>IF(J48=4,RANK(L48,$AA$19:$AA$323,0)+COUNTIF($AA$1:AA47,AA48),"")&amp;IF(J48=5,RANK(L48,$AB$19:$AB$323,0)+COUNTIF($AB$1:AB47,AB48),"")&amp;IF(J48=6,RANK(L48,$AC$19:$AC$323,0)+COUNTIF($AC$1:AC47,AC48),"")&amp;IF(J48=7,RANK(L48,$AD$19:$AD$323,0)+COUNTIF($AD$1:AD47,AD48),"")&amp;IF(J48=8,RANK(L48,$AE$19:$AE$323,0)+COUNTIF($AE$1:AE47,AE48),"")&amp;IF(J48=9,RANK(L48,$AF$19:$AF$323,0)+COUNTIF($AF$1:AF47,AF48),"")&amp;IF(J48=10,RANK(L48,$AG$19:$AG$323,0)+COUNTIF($AG$1:AG47,AG48),"")&amp;IF(J48=11,RANK(L48,$AH$19:$AH$323,0)+COUNTIF($AH$1:AH47,AH48),"")</f>
        <v>30</v>
      </c>
      <c r="N48" s="9" t="s">
        <v>235</v>
      </c>
      <c r="Z48" s="10">
        <f t="shared" si="5"/>
        <v>107</v>
      </c>
      <c r="AA48" s="10" t="str">
        <f t="shared" si="6"/>
        <v/>
      </c>
      <c r="AB48" s="10" t="str">
        <f t="shared" si="7"/>
        <v/>
      </c>
      <c r="AC48" s="10" t="str">
        <f t="shared" si="8"/>
        <v/>
      </c>
      <c r="AD48" s="10">
        <f t="shared" si="9"/>
        <v>60</v>
      </c>
      <c r="AE48" s="10" t="str">
        <f t="shared" si="10"/>
        <v/>
      </c>
      <c r="AF48" s="10" t="str">
        <f t="shared" si="11"/>
        <v/>
      </c>
      <c r="AG48" s="10" t="str">
        <f t="shared" si="12"/>
        <v/>
      </c>
      <c r="AH48" s="10" t="str">
        <f t="shared" si="13"/>
        <v/>
      </c>
      <c r="AI48" s="13" t="str">
        <f t="shared" si="14"/>
        <v>29</v>
      </c>
      <c r="AJ48" s="11">
        <f t="shared" si="15"/>
        <v>29</v>
      </c>
    </row>
    <row r="49" spans="1:36" x14ac:dyDescent="0.25">
      <c r="A49" s="1">
        <v>31</v>
      </c>
      <c r="B49" s="4">
        <v>48</v>
      </c>
      <c r="C49" s="9" t="s">
        <v>389</v>
      </c>
      <c r="D49" s="9" t="s">
        <v>120</v>
      </c>
      <c r="E49" s="9" t="s">
        <v>390</v>
      </c>
      <c r="F49" s="9">
        <v>983895981</v>
      </c>
      <c r="G49" s="9" t="s">
        <v>53</v>
      </c>
      <c r="H49" s="27"/>
      <c r="I49" s="6">
        <v>7</v>
      </c>
      <c r="J49" s="6">
        <v>7</v>
      </c>
      <c r="K49" s="9">
        <v>15</v>
      </c>
      <c r="L49" s="7">
        <f t="shared" si="16"/>
        <v>60</v>
      </c>
      <c r="M49" s="8" t="str">
        <f>IF(J49=4,RANK(L49,$AA$19:$AA$323,0)+COUNTIF($AA$1:AA48,AA49),"")&amp;IF(J49=5,RANK(L49,$AB$19:$AB$323,0)+COUNTIF($AB$1:AB48,AB49),"")&amp;IF(J49=6,RANK(L49,$AC$19:$AC$323,0)+COUNTIF($AC$1:AC48,AC49),"")&amp;IF(J49=7,RANK(L49,$AD$19:$AD$323,0)+COUNTIF($AD$1:AD48,AD49),"")&amp;IF(J49=8,RANK(L49,$AE$19:$AE$323,0)+COUNTIF($AE$1:AE48,AE49),"")&amp;IF(J49=9,RANK(L49,$AF$19:$AF$323,0)+COUNTIF($AF$1:AF48,AF49),"")&amp;IF(J49=10,RANK(L49,$AG$19:$AG$323,0)+COUNTIF($AG$1:AG48,AG49),"")&amp;IF(J49=11,RANK(L49,$AH$19:$AH$323,0)+COUNTIF($AH$1:AH48,AH49),"")</f>
        <v>31</v>
      </c>
      <c r="N49" s="9" t="s">
        <v>235</v>
      </c>
      <c r="Z49" s="10">
        <f t="shared" si="5"/>
        <v>107</v>
      </c>
      <c r="AA49" s="10" t="str">
        <f t="shared" si="6"/>
        <v/>
      </c>
      <c r="AB49" s="10" t="str">
        <f t="shared" si="7"/>
        <v/>
      </c>
      <c r="AC49" s="10" t="str">
        <f t="shared" si="8"/>
        <v/>
      </c>
      <c r="AD49" s="10">
        <f t="shared" si="9"/>
        <v>60</v>
      </c>
      <c r="AE49" s="10" t="str">
        <f t="shared" si="10"/>
        <v/>
      </c>
      <c r="AF49" s="10" t="str">
        <f t="shared" si="11"/>
        <v/>
      </c>
      <c r="AG49" s="10" t="str">
        <f t="shared" si="12"/>
        <v/>
      </c>
      <c r="AH49" s="10" t="str">
        <f t="shared" si="13"/>
        <v/>
      </c>
      <c r="AI49" s="13" t="str">
        <f t="shared" si="14"/>
        <v>29</v>
      </c>
      <c r="AJ49" s="11">
        <f t="shared" si="15"/>
        <v>29</v>
      </c>
    </row>
    <row r="50" spans="1:36" x14ac:dyDescent="0.25">
      <c r="A50" s="1">
        <v>32</v>
      </c>
      <c r="B50" s="4">
        <v>48</v>
      </c>
      <c r="C50" s="9" t="s">
        <v>391</v>
      </c>
      <c r="D50" s="9" t="s">
        <v>130</v>
      </c>
      <c r="E50" s="9" t="s">
        <v>99</v>
      </c>
      <c r="F50" s="9">
        <v>1725238775</v>
      </c>
      <c r="G50" s="9" t="s">
        <v>53</v>
      </c>
      <c r="H50" s="27"/>
      <c r="I50" s="6">
        <v>7</v>
      </c>
      <c r="J50" s="6">
        <v>7</v>
      </c>
      <c r="K50" s="9">
        <v>15</v>
      </c>
      <c r="L50" s="7">
        <f t="shared" si="16"/>
        <v>60</v>
      </c>
      <c r="M50" s="8" t="str">
        <f>IF(J50=4,RANK(L50,$AA$19:$AA$323,0)+COUNTIF($AA$1:AA49,AA50),"")&amp;IF(J50=5,RANK(L50,$AB$19:$AB$323,0)+COUNTIF($AB$1:AB49,AB50),"")&amp;IF(J50=6,RANK(L50,$AC$19:$AC$323,0)+COUNTIF($AC$1:AC49,AC50),"")&amp;IF(J50=7,RANK(L50,$AD$19:$AD$323,0)+COUNTIF($AD$1:AD49,AD50),"")&amp;IF(J50=8,RANK(L50,$AE$19:$AE$323,0)+COUNTIF($AE$1:AE49,AE50),"")&amp;IF(J50=9,RANK(L50,$AF$19:$AF$323,0)+COUNTIF($AF$1:AF49,AF50),"")&amp;IF(J50=10,RANK(L50,$AG$19:$AG$323,0)+COUNTIF($AG$1:AG49,AG50),"")&amp;IF(J50=11,RANK(L50,$AH$19:$AH$323,0)+COUNTIF($AH$1:AH49,AH50),"")</f>
        <v>32</v>
      </c>
      <c r="N50" s="9" t="s">
        <v>235</v>
      </c>
      <c r="Z50" s="10">
        <f t="shared" si="5"/>
        <v>107</v>
      </c>
      <c r="AA50" s="10" t="str">
        <f t="shared" si="6"/>
        <v/>
      </c>
      <c r="AB50" s="10" t="str">
        <f t="shared" si="7"/>
        <v/>
      </c>
      <c r="AC50" s="10" t="str">
        <f t="shared" si="8"/>
        <v/>
      </c>
      <c r="AD50" s="10">
        <f t="shared" si="9"/>
        <v>60</v>
      </c>
      <c r="AE50" s="10" t="str">
        <f t="shared" si="10"/>
        <v/>
      </c>
      <c r="AF50" s="10" t="str">
        <f t="shared" si="11"/>
        <v/>
      </c>
      <c r="AG50" s="10" t="str">
        <f t="shared" si="12"/>
        <v/>
      </c>
      <c r="AH50" s="10" t="str">
        <f t="shared" si="13"/>
        <v/>
      </c>
      <c r="AI50" s="13" t="str">
        <f t="shared" si="14"/>
        <v>29</v>
      </c>
      <c r="AJ50" s="11">
        <f t="shared" si="15"/>
        <v>29</v>
      </c>
    </row>
    <row r="51" spans="1:36" x14ac:dyDescent="0.25">
      <c r="A51" s="1">
        <v>33</v>
      </c>
      <c r="B51" s="4">
        <v>48</v>
      </c>
      <c r="C51" s="9" t="s">
        <v>178</v>
      </c>
      <c r="D51" s="9" t="s">
        <v>125</v>
      </c>
      <c r="E51" s="9" t="s">
        <v>320</v>
      </c>
      <c r="F51" s="9">
        <v>890256391</v>
      </c>
      <c r="G51" s="9" t="s">
        <v>43</v>
      </c>
      <c r="H51" s="27"/>
      <c r="I51" s="6">
        <v>7</v>
      </c>
      <c r="J51" s="6">
        <v>7</v>
      </c>
      <c r="K51" s="9">
        <v>15</v>
      </c>
      <c r="L51" s="7">
        <f t="shared" si="16"/>
        <v>60</v>
      </c>
      <c r="M51" s="8" t="str">
        <f>IF(J51=4,RANK(L51,$AA$19:$AA$323,0)+COUNTIF($AA$1:AA50,AA51),"")&amp;IF(J51=5,RANK(L51,$AB$19:$AB$323,0)+COUNTIF($AB$1:AB50,AB51),"")&amp;IF(J51=6,RANK(L51,$AC$19:$AC$323,0)+COUNTIF($AC$1:AC50,AC51),"")&amp;IF(J51=7,RANK(L51,$AD$19:$AD$323,0)+COUNTIF($AD$1:AD50,AD51),"")&amp;IF(J51=8,RANK(L51,$AE$19:$AE$323,0)+COUNTIF($AE$1:AE50,AE51),"")&amp;IF(J51=9,RANK(L51,$AF$19:$AF$323,0)+COUNTIF($AF$1:AF50,AF51),"")&amp;IF(J51=10,RANK(L51,$AG$19:$AG$323,0)+COUNTIF($AG$1:AG50,AG51),"")&amp;IF(J51=11,RANK(L51,$AH$19:$AH$323,0)+COUNTIF($AH$1:AH50,AH51),"")</f>
        <v>33</v>
      </c>
      <c r="N51" s="9" t="s">
        <v>235</v>
      </c>
      <c r="Z51" s="10">
        <f t="shared" si="5"/>
        <v>107</v>
      </c>
      <c r="AA51" s="10" t="str">
        <f t="shared" si="6"/>
        <v/>
      </c>
      <c r="AB51" s="10" t="str">
        <f t="shared" si="7"/>
        <v/>
      </c>
      <c r="AC51" s="10" t="str">
        <f t="shared" si="8"/>
        <v/>
      </c>
      <c r="AD51" s="10">
        <f t="shared" si="9"/>
        <v>60</v>
      </c>
      <c r="AE51" s="10" t="str">
        <f t="shared" si="10"/>
        <v/>
      </c>
      <c r="AF51" s="10" t="str">
        <f t="shared" si="11"/>
        <v/>
      </c>
      <c r="AG51" s="10" t="str">
        <f t="shared" si="12"/>
        <v/>
      </c>
      <c r="AH51" s="10" t="str">
        <f t="shared" si="13"/>
        <v/>
      </c>
      <c r="AI51" s="13" t="str">
        <f t="shared" si="14"/>
        <v>29</v>
      </c>
      <c r="AJ51" s="11">
        <f t="shared" si="15"/>
        <v>29</v>
      </c>
    </row>
    <row r="52" spans="1:36" x14ac:dyDescent="0.25">
      <c r="A52" s="1">
        <v>34</v>
      </c>
      <c r="B52" s="4">
        <v>48</v>
      </c>
      <c r="C52" s="9" t="s">
        <v>392</v>
      </c>
      <c r="D52" s="9" t="s">
        <v>51</v>
      </c>
      <c r="E52" s="9" t="s">
        <v>52</v>
      </c>
      <c r="F52" s="9">
        <v>2720357794</v>
      </c>
      <c r="G52" s="9" t="s">
        <v>43</v>
      </c>
      <c r="H52" s="27"/>
      <c r="I52" s="6">
        <v>7</v>
      </c>
      <c r="J52" s="6">
        <v>7</v>
      </c>
      <c r="K52" s="9">
        <v>15</v>
      </c>
      <c r="L52" s="7">
        <f t="shared" si="16"/>
        <v>60</v>
      </c>
      <c r="M52" s="8" t="str">
        <f>IF(J52=4,RANK(L52,$AA$19:$AA$323,0)+COUNTIF($AA$1:AA51,AA52),"")&amp;IF(J52=5,RANK(L52,$AB$19:$AB$323,0)+COUNTIF($AB$1:AB51,AB52),"")&amp;IF(J52=6,RANK(L52,$AC$19:$AC$323,0)+COUNTIF($AC$1:AC51,AC52),"")&amp;IF(J52=7,RANK(L52,$AD$19:$AD$323,0)+COUNTIF($AD$1:AD51,AD52),"")&amp;IF(J52=8,RANK(L52,$AE$19:$AE$323,0)+COUNTIF($AE$1:AE51,AE52),"")&amp;IF(J52=9,RANK(L52,$AF$19:$AF$323,0)+COUNTIF($AF$1:AF51,AF52),"")&amp;IF(J52=10,RANK(L52,$AG$19:$AG$323,0)+COUNTIF($AG$1:AG51,AG52),"")&amp;IF(J52=11,RANK(L52,$AH$19:$AH$323,0)+COUNTIF($AH$1:AH51,AH52),"")</f>
        <v>34</v>
      </c>
      <c r="N52" s="9" t="s">
        <v>235</v>
      </c>
      <c r="Z52" s="10">
        <f t="shared" si="5"/>
        <v>107</v>
      </c>
      <c r="AA52" s="10" t="str">
        <f t="shared" si="6"/>
        <v/>
      </c>
      <c r="AB52" s="10" t="str">
        <f t="shared" si="7"/>
        <v/>
      </c>
      <c r="AC52" s="10" t="str">
        <f t="shared" si="8"/>
        <v/>
      </c>
      <c r="AD52" s="10">
        <f t="shared" si="9"/>
        <v>60</v>
      </c>
      <c r="AE52" s="10" t="str">
        <f t="shared" si="10"/>
        <v/>
      </c>
      <c r="AF52" s="10" t="str">
        <f t="shared" si="11"/>
        <v/>
      </c>
      <c r="AG52" s="10" t="str">
        <f t="shared" si="12"/>
        <v/>
      </c>
      <c r="AH52" s="10" t="str">
        <f t="shared" si="13"/>
        <v/>
      </c>
      <c r="AI52" s="13" t="str">
        <f t="shared" si="14"/>
        <v>29</v>
      </c>
      <c r="AJ52" s="11">
        <f t="shared" si="15"/>
        <v>29</v>
      </c>
    </row>
    <row r="53" spans="1:36" x14ac:dyDescent="0.25">
      <c r="A53" s="1">
        <v>35</v>
      </c>
      <c r="B53" s="4">
        <v>48</v>
      </c>
      <c r="C53" s="9" t="s">
        <v>393</v>
      </c>
      <c r="D53" s="9" t="s">
        <v>323</v>
      </c>
      <c r="E53" s="9" t="s">
        <v>40</v>
      </c>
      <c r="F53" s="9">
        <v>1553404692</v>
      </c>
      <c r="G53" s="9" t="s">
        <v>367</v>
      </c>
      <c r="H53" s="27"/>
      <c r="I53" s="6">
        <v>7</v>
      </c>
      <c r="J53" s="6">
        <v>7</v>
      </c>
      <c r="K53" s="9">
        <v>15</v>
      </c>
      <c r="L53" s="7">
        <f t="shared" si="16"/>
        <v>60</v>
      </c>
      <c r="M53" s="8" t="str">
        <f>IF(J53=4,RANK(L53,$AA$19:$AA$323,0)+COUNTIF($AA$1:AA52,AA53),"")&amp;IF(J53=5,RANK(L53,$AB$19:$AB$323,0)+COUNTIF($AB$1:AB52,AB53),"")&amp;IF(J53=6,RANK(L53,$AC$19:$AC$323,0)+COUNTIF($AC$1:AC52,AC53),"")&amp;IF(J53=7,RANK(L53,$AD$19:$AD$323,0)+COUNTIF($AD$1:AD52,AD53),"")&amp;IF(J53=8,RANK(L53,$AE$19:$AE$323,0)+COUNTIF($AE$1:AE52,AE53),"")&amp;IF(J53=9,RANK(L53,$AF$19:$AF$323,0)+COUNTIF($AF$1:AF52,AF53),"")&amp;IF(J53=10,RANK(L53,$AG$19:$AG$323,0)+COUNTIF($AG$1:AG52,AG53),"")&amp;IF(J53=11,RANK(L53,$AH$19:$AH$323,0)+COUNTIF($AH$1:AH52,AH53),"")</f>
        <v>35</v>
      </c>
      <c r="N53" s="9" t="s">
        <v>235</v>
      </c>
      <c r="Z53" s="10">
        <f t="shared" si="5"/>
        <v>107</v>
      </c>
      <c r="AA53" s="10" t="str">
        <f t="shared" si="6"/>
        <v/>
      </c>
      <c r="AB53" s="10" t="str">
        <f t="shared" si="7"/>
        <v/>
      </c>
      <c r="AC53" s="10" t="str">
        <f t="shared" si="8"/>
        <v/>
      </c>
      <c r="AD53" s="10">
        <f t="shared" si="9"/>
        <v>60</v>
      </c>
      <c r="AE53" s="10" t="str">
        <f t="shared" si="10"/>
        <v/>
      </c>
      <c r="AF53" s="10" t="str">
        <f t="shared" si="11"/>
        <v/>
      </c>
      <c r="AG53" s="10" t="str">
        <f t="shared" si="12"/>
        <v/>
      </c>
      <c r="AH53" s="10" t="str">
        <f t="shared" si="13"/>
        <v/>
      </c>
      <c r="AI53" s="13" t="str">
        <f t="shared" si="14"/>
        <v>29</v>
      </c>
      <c r="AJ53" s="11">
        <f t="shared" si="15"/>
        <v>29</v>
      </c>
    </row>
    <row r="54" spans="1:36" x14ac:dyDescent="0.25">
      <c r="A54" s="1">
        <v>36</v>
      </c>
      <c r="B54" s="4">
        <v>48</v>
      </c>
      <c r="C54" s="9" t="s">
        <v>394</v>
      </c>
      <c r="D54" s="9" t="s">
        <v>254</v>
      </c>
      <c r="E54" s="9" t="s">
        <v>52</v>
      </c>
      <c r="F54" s="9">
        <v>3081926479</v>
      </c>
      <c r="G54" s="9" t="s">
        <v>53</v>
      </c>
      <c r="H54" s="27"/>
      <c r="I54" s="6">
        <v>7</v>
      </c>
      <c r="J54" s="6">
        <v>7</v>
      </c>
      <c r="K54" s="9">
        <v>15</v>
      </c>
      <c r="L54" s="7">
        <f t="shared" si="16"/>
        <v>60</v>
      </c>
      <c r="M54" s="8" t="str">
        <f>IF(J54=4,RANK(L54,$AA$19:$AA$323,0)+COUNTIF($AA$1:AA53,AA54),"")&amp;IF(J54=5,RANK(L54,$AB$19:$AB$323,0)+COUNTIF($AB$1:AB53,AB54),"")&amp;IF(J54=6,RANK(L54,$AC$19:$AC$323,0)+COUNTIF($AC$1:AC53,AC54),"")&amp;IF(J54=7,RANK(L54,$AD$19:$AD$323,0)+COUNTIF($AD$1:AD53,AD54),"")&amp;IF(J54=8,RANK(L54,$AE$19:$AE$323,0)+COUNTIF($AE$1:AE53,AE54),"")&amp;IF(J54=9,RANK(L54,$AF$19:$AF$323,0)+COUNTIF($AF$1:AF53,AF54),"")&amp;IF(J54=10,RANK(L54,$AG$19:$AG$323,0)+COUNTIF($AG$1:AG53,AG54),"")&amp;IF(J54=11,RANK(L54,$AH$19:$AH$323,0)+COUNTIF($AH$1:AH53,AH54),"")</f>
        <v>36</v>
      </c>
      <c r="N54" s="9" t="s">
        <v>235</v>
      </c>
      <c r="Z54" s="10">
        <f t="shared" si="5"/>
        <v>107</v>
      </c>
      <c r="AA54" s="10" t="str">
        <f t="shared" si="6"/>
        <v/>
      </c>
      <c r="AB54" s="10" t="str">
        <f t="shared" si="7"/>
        <v/>
      </c>
      <c r="AC54" s="10" t="str">
        <f t="shared" si="8"/>
        <v/>
      </c>
      <c r="AD54" s="10">
        <f t="shared" si="9"/>
        <v>60</v>
      </c>
      <c r="AE54" s="10" t="str">
        <f t="shared" si="10"/>
        <v/>
      </c>
      <c r="AF54" s="10" t="str">
        <f t="shared" si="11"/>
        <v/>
      </c>
      <c r="AG54" s="10" t="str">
        <f t="shared" si="12"/>
        <v/>
      </c>
      <c r="AH54" s="10" t="str">
        <f t="shared" si="13"/>
        <v/>
      </c>
      <c r="AI54" s="13" t="str">
        <f t="shared" si="14"/>
        <v>29</v>
      </c>
      <c r="AJ54" s="11">
        <f t="shared" si="15"/>
        <v>29</v>
      </c>
    </row>
    <row r="55" spans="1:36" x14ac:dyDescent="0.25">
      <c r="A55" s="1">
        <v>37</v>
      </c>
      <c r="B55" s="4">
        <v>48</v>
      </c>
      <c r="C55" s="9" t="s">
        <v>395</v>
      </c>
      <c r="D55" s="9" t="s">
        <v>76</v>
      </c>
      <c r="E55" s="9" t="s">
        <v>40</v>
      </c>
      <c r="F55" s="9">
        <v>2090606653</v>
      </c>
      <c r="G55" s="9" t="s">
        <v>43</v>
      </c>
      <c r="H55" s="27"/>
      <c r="I55" s="6">
        <v>7</v>
      </c>
      <c r="J55" s="6">
        <v>7</v>
      </c>
      <c r="K55" s="9">
        <v>14</v>
      </c>
      <c r="L55" s="7">
        <f t="shared" si="16"/>
        <v>56</v>
      </c>
      <c r="M55" s="8" t="str">
        <f>IF(J55=4,RANK(L55,$AA$19:$AA$323,0)+COUNTIF($AA$1:AA54,AA55),"")&amp;IF(J55=5,RANK(L55,$AB$19:$AB$323,0)+COUNTIF($AB$1:AB54,AB55),"")&amp;IF(J55=6,RANK(L55,$AC$19:$AC$323,0)+COUNTIF($AC$1:AC54,AC55),"")&amp;IF(J55=7,RANK(L55,$AD$19:$AD$323,0)+COUNTIF($AD$1:AD54,AD55),"")&amp;IF(J55=8,RANK(L55,$AE$19:$AE$323,0)+COUNTIF($AE$1:AE54,AE55),"")&amp;IF(J55=9,RANK(L55,$AF$19:$AF$323,0)+COUNTIF($AF$1:AF54,AF55),"")&amp;IF(J55=10,RANK(L55,$AG$19:$AG$323,0)+COUNTIF($AG$1:AG54,AG55),"")&amp;IF(J55=11,RANK(L55,$AH$19:$AH$323,0)+COUNTIF($AH$1:AH54,AH55),"")</f>
        <v>37</v>
      </c>
      <c r="N55" s="9" t="s">
        <v>235</v>
      </c>
      <c r="Z55" s="10">
        <f t="shared" si="5"/>
        <v>107</v>
      </c>
      <c r="AA55" s="10" t="str">
        <f t="shared" si="6"/>
        <v/>
      </c>
      <c r="AB55" s="10" t="str">
        <f t="shared" si="7"/>
        <v/>
      </c>
      <c r="AC55" s="10" t="str">
        <f t="shared" si="8"/>
        <v/>
      </c>
      <c r="AD55" s="10">
        <f t="shared" si="9"/>
        <v>56</v>
      </c>
      <c r="AE55" s="10" t="str">
        <f t="shared" si="10"/>
        <v/>
      </c>
      <c r="AF55" s="10" t="str">
        <f t="shared" si="11"/>
        <v/>
      </c>
      <c r="AG55" s="10" t="str">
        <f t="shared" si="12"/>
        <v/>
      </c>
      <c r="AH55" s="10" t="str">
        <f t="shared" si="13"/>
        <v/>
      </c>
      <c r="AI55" s="13" t="str">
        <f t="shared" si="14"/>
        <v>37</v>
      </c>
      <c r="AJ55" s="11">
        <f t="shared" si="15"/>
        <v>37</v>
      </c>
    </row>
    <row r="56" spans="1:36" x14ac:dyDescent="0.25">
      <c r="A56" s="1">
        <v>38</v>
      </c>
      <c r="B56" s="4">
        <v>48</v>
      </c>
      <c r="C56" s="9" t="s">
        <v>396</v>
      </c>
      <c r="D56" s="9" t="s">
        <v>26</v>
      </c>
      <c r="E56" s="9" t="s">
        <v>37</v>
      </c>
      <c r="F56" s="9">
        <v>1963594835</v>
      </c>
      <c r="G56" s="9" t="s">
        <v>43</v>
      </c>
      <c r="H56" s="27"/>
      <c r="I56" s="6">
        <v>7</v>
      </c>
      <c r="J56" s="6">
        <v>7</v>
      </c>
      <c r="K56" s="9">
        <v>14</v>
      </c>
      <c r="L56" s="7">
        <f t="shared" si="16"/>
        <v>56</v>
      </c>
      <c r="M56" s="8" t="str">
        <f>IF(J56=4,RANK(L56,$AA$19:$AA$323,0)+COUNTIF($AA$1:AA55,AA56),"")&amp;IF(J56=5,RANK(L56,$AB$19:$AB$323,0)+COUNTIF($AB$1:AB55,AB56),"")&amp;IF(J56=6,RANK(L56,$AC$19:$AC$323,0)+COUNTIF($AC$1:AC55,AC56),"")&amp;IF(J56=7,RANK(L56,$AD$19:$AD$323,0)+COUNTIF($AD$1:AD55,AD56),"")&amp;IF(J56=8,RANK(L56,$AE$19:$AE$323,0)+COUNTIF($AE$1:AE55,AE56),"")&amp;IF(J56=9,RANK(L56,$AF$19:$AF$323,0)+COUNTIF($AF$1:AF55,AF56),"")&amp;IF(J56=10,RANK(L56,$AG$19:$AG$323,0)+COUNTIF($AG$1:AG55,AG56),"")&amp;IF(J56=11,RANK(L56,$AH$19:$AH$323,0)+COUNTIF($AH$1:AH55,AH56),"")</f>
        <v>38</v>
      </c>
      <c r="N56" s="9" t="s">
        <v>235</v>
      </c>
      <c r="Z56" s="10">
        <f t="shared" si="5"/>
        <v>107</v>
      </c>
      <c r="AA56" s="10" t="str">
        <f t="shared" si="6"/>
        <v/>
      </c>
      <c r="AB56" s="10" t="str">
        <f t="shared" si="7"/>
        <v/>
      </c>
      <c r="AC56" s="10" t="str">
        <f t="shared" si="8"/>
        <v/>
      </c>
      <c r="AD56" s="10">
        <f t="shared" si="9"/>
        <v>56</v>
      </c>
      <c r="AE56" s="10" t="str">
        <f t="shared" si="10"/>
        <v/>
      </c>
      <c r="AF56" s="10" t="str">
        <f t="shared" si="11"/>
        <v/>
      </c>
      <c r="AG56" s="10" t="str">
        <f t="shared" si="12"/>
        <v/>
      </c>
      <c r="AH56" s="10" t="str">
        <f t="shared" si="13"/>
        <v/>
      </c>
      <c r="AI56" s="13" t="str">
        <f t="shared" si="14"/>
        <v>37</v>
      </c>
      <c r="AJ56" s="11">
        <f t="shared" si="15"/>
        <v>37</v>
      </c>
    </row>
    <row r="57" spans="1:36" x14ac:dyDescent="0.25">
      <c r="A57" s="1">
        <v>39</v>
      </c>
      <c r="B57" s="4">
        <v>48</v>
      </c>
      <c r="C57" s="9" t="s">
        <v>151</v>
      </c>
      <c r="D57" s="9" t="s">
        <v>96</v>
      </c>
      <c r="E57" s="9" t="s">
        <v>37</v>
      </c>
      <c r="F57" s="9">
        <v>3507807314</v>
      </c>
      <c r="G57" s="9" t="s">
        <v>53</v>
      </c>
      <c r="H57" s="27"/>
      <c r="I57" s="6">
        <v>7</v>
      </c>
      <c r="J57" s="6">
        <v>7</v>
      </c>
      <c r="K57" s="9">
        <v>14</v>
      </c>
      <c r="L57" s="7">
        <f t="shared" si="16"/>
        <v>56</v>
      </c>
      <c r="M57" s="8" t="str">
        <f>IF(J57=4,RANK(L57,$AA$19:$AA$323,0)+COUNTIF($AA$1:AA56,AA57),"")&amp;IF(J57=5,RANK(L57,$AB$19:$AB$323,0)+COUNTIF($AB$1:AB56,AB57),"")&amp;IF(J57=6,RANK(L57,$AC$19:$AC$323,0)+COUNTIF($AC$1:AC56,AC57),"")&amp;IF(J57=7,RANK(L57,$AD$19:$AD$323,0)+COUNTIF($AD$1:AD56,AD57),"")&amp;IF(J57=8,RANK(L57,$AE$19:$AE$323,0)+COUNTIF($AE$1:AE56,AE57),"")&amp;IF(J57=9,RANK(L57,$AF$19:$AF$323,0)+COUNTIF($AF$1:AF56,AF57),"")&amp;IF(J57=10,RANK(L57,$AG$19:$AG$323,0)+COUNTIF($AG$1:AG56,AG57),"")&amp;IF(J57=11,RANK(L57,$AH$19:$AH$323,0)+COUNTIF($AH$1:AH56,AH57),"")</f>
        <v>39</v>
      </c>
      <c r="N57" s="9" t="s">
        <v>235</v>
      </c>
      <c r="Z57" s="10">
        <f t="shared" si="5"/>
        <v>107</v>
      </c>
      <c r="AA57" s="10" t="str">
        <f t="shared" si="6"/>
        <v/>
      </c>
      <c r="AB57" s="10" t="str">
        <f t="shared" si="7"/>
        <v/>
      </c>
      <c r="AC57" s="10" t="str">
        <f t="shared" si="8"/>
        <v/>
      </c>
      <c r="AD57" s="10">
        <f t="shared" si="9"/>
        <v>56</v>
      </c>
      <c r="AE57" s="10" t="str">
        <f t="shared" si="10"/>
        <v/>
      </c>
      <c r="AF57" s="10" t="str">
        <f t="shared" si="11"/>
        <v/>
      </c>
      <c r="AG57" s="10" t="str">
        <f t="shared" si="12"/>
        <v/>
      </c>
      <c r="AH57" s="10" t="str">
        <f t="shared" si="13"/>
        <v/>
      </c>
      <c r="AI57" s="13" t="str">
        <f t="shared" si="14"/>
        <v>37</v>
      </c>
      <c r="AJ57" s="11">
        <f t="shared" si="15"/>
        <v>37</v>
      </c>
    </row>
    <row r="58" spans="1:36" x14ac:dyDescent="0.25">
      <c r="A58" s="1">
        <v>40</v>
      </c>
      <c r="B58" s="4">
        <v>48</v>
      </c>
      <c r="C58" s="9" t="s">
        <v>397</v>
      </c>
      <c r="D58" s="9" t="s">
        <v>398</v>
      </c>
      <c r="E58" s="9" t="s">
        <v>47</v>
      </c>
      <c r="F58" s="9">
        <v>2813051737</v>
      </c>
      <c r="G58" s="9" t="s">
        <v>43</v>
      </c>
      <c r="H58" s="27"/>
      <c r="I58" s="6">
        <v>7</v>
      </c>
      <c r="J58" s="6">
        <v>7</v>
      </c>
      <c r="K58" s="9">
        <v>14</v>
      </c>
      <c r="L58" s="7">
        <f t="shared" si="16"/>
        <v>56</v>
      </c>
      <c r="M58" s="8" t="str">
        <f>IF(J58=4,RANK(L58,$AA$19:$AA$323,0)+COUNTIF($AA$1:AA57,AA58),"")&amp;IF(J58=5,RANK(L58,$AB$19:$AB$323,0)+COUNTIF($AB$1:AB57,AB58),"")&amp;IF(J58=6,RANK(L58,$AC$19:$AC$323,0)+COUNTIF($AC$1:AC57,AC58),"")&amp;IF(J58=7,RANK(L58,$AD$19:$AD$323,0)+COUNTIF($AD$1:AD57,AD58),"")&amp;IF(J58=8,RANK(L58,$AE$19:$AE$323,0)+COUNTIF($AE$1:AE57,AE58),"")&amp;IF(J58=9,RANK(L58,$AF$19:$AF$323,0)+COUNTIF($AF$1:AF57,AF58),"")&amp;IF(J58=10,RANK(L58,$AG$19:$AG$323,0)+COUNTIF($AG$1:AG57,AG58),"")&amp;IF(J58=11,RANK(L58,$AH$19:$AH$323,0)+COUNTIF($AH$1:AH57,AH58),"")</f>
        <v>40</v>
      </c>
      <c r="N58" s="9" t="s">
        <v>235</v>
      </c>
      <c r="Z58" s="10">
        <f t="shared" si="5"/>
        <v>107</v>
      </c>
      <c r="AA58" s="10" t="str">
        <f t="shared" si="6"/>
        <v/>
      </c>
      <c r="AB58" s="10" t="str">
        <f t="shared" si="7"/>
        <v/>
      </c>
      <c r="AC58" s="10" t="str">
        <f t="shared" si="8"/>
        <v/>
      </c>
      <c r="AD58" s="10">
        <f t="shared" si="9"/>
        <v>56</v>
      </c>
      <c r="AE58" s="10" t="str">
        <f t="shared" si="10"/>
        <v/>
      </c>
      <c r="AF58" s="10" t="str">
        <f t="shared" si="11"/>
        <v/>
      </c>
      <c r="AG58" s="10" t="str">
        <f t="shared" si="12"/>
        <v/>
      </c>
      <c r="AH58" s="10" t="str">
        <f t="shared" si="13"/>
        <v/>
      </c>
      <c r="AI58" s="13" t="str">
        <f t="shared" si="14"/>
        <v>37</v>
      </c>
      <c r="AJ58" s="11">
        <f t="shared" si="15"/>
        <v>37</v>
      </c>
    </row>
    <row r="59" spans="1:36" x14ac:dyDescent="0.25">
      <c r="A59" s="1">
        <v>41</v>
      </c>
      <c r="B59" s="4">
        <v>48</v>
      </c>
      <c r="C59" s="9" t="s">
        <v>399</v>
      </c>
      <c r="D59" s="9" t="s">
        <v>98</v>
      </c>
      <c r="E59" s="9" t="s">
        <v>37</v>
      </c>
      <c r="F59" s="9">
        <v>348443964</v>
      </c>
      <c r="G59" s="9" t="s">
        <v>118</v>
      </c>
      <c r="H59" s="27"/>
      <c r="I59" s="6">
        <v>7</v>
      </c>
      <c r="J59" s="6">
        <v>7</v>
      </c>
      <c r="K59" s="9">
        <v>14</v>
      </c>
      <c r="L59" s="7">
        <f t="shared" si="16"/>
        <v>56</v>
      </c>
      <c r="M59" s="8" t="str">
        <f>IF(J59=4,RANK(L59,$AA$19:$AA$323,0)+COUNTIF($AA$1:AA58,AA59),"")&amp;IF(J59=5,RANK(L59,$AB$19:$AB$323,0)+COUNTIF($AB$1:AB58,AB59),"")&amp;IF(J59=6,RANK(L59,$AC$19:$AC$323,0)+COUNTIF($AC$1:AC58,AC59),"")&amp;IF(J59=7,RANK(L59,$AD$19:$AD$323,0)+COUNTIF($AD$1:AD58,AD59),"")&amp;IF(J59=8,RANK(L59,$AE$19:$AE$323,0)+COUNTIF($AE$1:AE58,AE59),"")&amp;IF(J59=9,RANK(L59,$AF$19:$AF$323,0)+COUNTIF($AF$1:AF58,AF59),"")&amp;IF(J59=10,RANK(L59,$AG$19:$AG$323,0)+COUNTIF($AG$1:AG58,AG59),"")&amp;IF(J59=11,RANK(L59,$AH$19:$AH$323,0)+COUNTIF($AH$1:AH58,AH59),"")</f>
        <v>41</v>
      </c>
      <c r="N59" s="9" t="s">
        <v>234</v>
      </c>
      <c r="Z59" s="10">
        <f t="shared" si="5"/>
        <v>8</v>
      </c>
      <c r="AA59" s="10" t="str">
        <f t="shared" si="6"/>
        <v/>
      </c>
      <c r="AB59" s="10" t="str">
        <f t="shared" si="7"/>
        <v/>
      </c>
      <c r="AC59" s="10" t="str">
        <f t="shared" si="8"/>
        <v/>
      </c>
      <c r="AD59" s="10">
        <f t="shared" si="9"/>
        <v>56</v>
      </c>
      <c r="AE59" s="10" t="str">
        <f t="shared" si="10"/>
        <v/>
      </c>
      <c r="AF59" s="10" t="str">
        <f t="shared" si="11"/>
        <v/>
      </c>
      <c r="AG59" s="10" t="str">
        <f t="shared" si="12"/>
        <v/>
      </c>
      <c r="AH59" s="10" t="str">
        <f t="shared" si="13"/>
        <v/>
      </c>
      <c r="AI59" s="13" t="str">
        <f t="shared" si="14"/>
        <v>37</v>
      </c>
      <c r="AJ59" s="11">
        <f t="shared" si="15"/>
        <v>37</v>
      </c>
    </row>
    <row r="60" spans="1:36" x14ac:dyDescent="0.25">
      <c r="A60" s="1">
        <v>42</v>
      </c>
      <c r="B60" s="4">
        <v>48</v>
      </c>
      <c r="C60" s="9" t="s">
        <v>400</v>
      </c>
      <c r="D60" s="9" t="s">
        <v>51</v>
      </c>
      <c r="E60" s="9" t="s">
        <v>122</v>
      </c>
      <c r="F60" s="9">
        <v>25817259</v>
      </c>
      <c r="G60" s="9" t="s">
        <v>43</v>
      </c>
      <c r="H60" s="27"/>
      <c r="I60" s="6">
        <v>7</v>
      </c>
      <c r="J60" s="6">
        <v>7</v>
      </c>
      <c r="K60" s="9">
        <v>14</v>
      </c>
      <c r="L60" s="7">
        <f t="shared" si="16"/>
        <v>56</v>
      </c>
      <c r="M60" s="8" t="str">
        <f>IF(J60=4,RANK(L60,$AA$19:$AA$323,0)+COUNTIF($AA$1:AA59,AA60),"")&amp;IF(J60=5,RANK(L60,$AB$19:$AB$323,0)+COUNTIF($AB$1:AB59,AB60),"")&amp;IF(J60=6,RANK(L60,$AC$19:$AC$323,0)+COUNTIF($AC$1:AC59,AC60),"")&amp;IF(J60=7,RANK(L60,$AD$19:$AD$323,0)+COUNTIF($AD$1:AD59,AD60),"")&amp;IF(J60=8,RANK(L60,$AE$19:$AE$323,0)+COUNTIF($AE$1:AE59,AE60),"")&amp;IF(J60=9,RANK(L60,$AF$19:$AF$323,0)+COUNTIF($AF$1:AF59,AF60),"")&amp;IF(J60=10,RANK(L60,$AG$19:$AG$323,0)+COUNTIF($AG$1:AG59,AG60),"")&amp;IF(J60=11,RANK(L60,$AH$19:$AH$323,0)+COUNTIF($AH$1:AH59,AH60),"")</f>
        <v>42</v>
      </c>
      <c r="N60" s="9" t="s">
        <v>235</v>
      </c>
      <c r="Z60" s="10">
        <f t="shared" si="5"/>
        <v>107</v>
      </c>
      <c r="AA60" s="10" t="str">
        <f t="shared" si="6"/>
        <v/>
      </c>
      <c r="AB60" s="10" t="str">
        <f t="shared" si="7"/>
        <v/>
      </c>
      <c r="AC60" s="10" t="str">
        <f t="shared" si="8"/>
        <v/>
      </c>
      <c r="AD60" s="10">
        <f t="shared" si="9"/>
        <v>56</v>
      </c>
      <c r="AE60" s="10" t="str">
        <f t="shared" si="10"/>
        <v/>
      </c>
      <c r="AF60" s="10" t="str">
        <f t="shared" si="11"/>
        <v/>
      </c>
      <c r="AG60" s="10" t="str">
        <f t="shared" si="12"/>
        <v/>
      </c>
      <c r="AH60" s="10" t="str">
        <f t="shared" si="13"/>
        <v/>
      </c>
      <c r="AI60" s="13" t="str">
        <f t="shared" si="14"/>
        <v>37</v>
      </c>
      <c r="AJ60" s="11">
        <f t="shared" si="15"/>
        <v>37</v>
      </c>
    </row>
    <row r="61" spans="1:36" x14ac:dyDescent="0.25">
      <c r="A61" s="1">
        <v>43</v>
      </c>
      <c r="B61" s="4">
        <v>48</v>
      </c>
      <c r="C61" s="9" t="s">
        <v>401</v>
      </c>
      <c r="D61" s="9" t="s">
        <v>98</v>
      </c>
      <c r="E61" s="9" t="s">
        <v>402</v>
      </c>
      <c r="F61" s="9">
        <v>705196743</v>
      </c>
      <c r="G61" s="9" t="s">
        <v>53</v>
      </c>
      <c r="H61" s="27"/>
      <c r="I61" s="6">
        <v>7</v>
      </c>
      <c r="J61" s="6">
        <v>7</v>
      </c>
      <c r="K61" s="9">
        <v>13</v>
      </c>
      <c r="L61" s="7">
        <f t="shared" si="16"/>
        <v>52</v>
      </c>
      <c r="M61" s="8" t="str">
        <f>IF(J61=4,RANK(L61,$AA$19:$AA$323,0)+COUNTIF($AA$1:AA60,AA61),"")&amp;IF(J61=5,RANK(L61,$AB$19:$AB$323,0)+COUNTIF($AB$1:AB60,AB61),"")&amp;IF(J61=6,RANK(L61,$AC$19:$AC$323,0)+COUNTIF($AC$1:AC60,AC61),"")&amp;IF(J61=7,RANK(L61,$AD$19:$AD$323,0)+COUNTIF($AD$1:AD60,AD61),"")&amp;IF(J61=8,RANK(L61,$AE$19:$AE$323,0)+COUNTIF($AE$1:AE60,AE61),"")&amp;IF(J61=9,RANK(L61,$AF$19:$AF$323,0)+COUNTIF($AF$1:AF60,AF61),"")&amp;IF(J61=10,RANK(L61,$AG$19:$AG$323,0)+COUNTIF($AG$1:AG60,AG61),"")&amp;IF(J61=11,RANK(L61,$AH$19:$AH$323,0)+COUNTIF($AH$1:AH60,AH61),"")</f>
        <v>43</v>
      </c>
      <c r="N61" s="9" t="s">
        <v>235</v>
      </c>
      <c r="Z61" s="10">
        <f t="shared" si="5"/>
        <v>107</v>
      </c>
      <c r="AA61" s="10" t="str">
        <f t="shared" si="6"/>
        <v/>
      </c>
      <c r="AB61" s="10" t="str">
        <f t="shared" si="7"/>
        <v/>
      </c>
      <c r="AC61" s="10" t="str">
        <f t="shared" si="8"/>
        <v/>
      </c>
      <c r="AD61" s="10">
        <f t="shared" si="9"/>
        <v>52</v>
      </c>
      <c r="AE61" s="10" t="str">
        <f t="shared" si="10"/>
        <v/>
      </c>
      <c r="AF61" s="10" t="str">
        <f t="shared" si="11"/>
        <v/>
      </c>
      <c r="AG61" s="10" t="str">
        <f t="shared" si="12"/>
        <v/>
      </c>
      <c r="AH61" s="10" t="str">
        <f t="shared" si="13"/>
        <v/>
      </c>
      <c r="AI61" s="13" t="str">
        <f t="shared" si="14"/>
        <v>43</v>
      </c>
      <c r="AJ61" s="11">
        <f t="shared" si="15"/>
        <v>43</v>
      </c>
    </row>
    <row r="62" spans="1:36" x14ac:dyDescent="0.25">
      <c r="A62" s="1">
        <v>44</v>
      </c>
      <c r="B62" s="4">
        <v>48</v>
      </c>
      <c r="C62" s="9" t="s">
        <v>403</v>
      </c>
      <c r="D62" s="9" t="s">
        <v>404</v>
      </c>
      <c r="E62" s="9" t="s">
        <v>52</v>
      </c>
      <c r="F62" s="9">
        <v>3051742417</v>
      </c>
      <c r="G62" s="9" t="s">
        <v>43</v>
      </c>
      <c r="H62" s="27"/>
      <c r="I62" s="6">
        <v>7</v>
      </c>
      <c r="J62" s="6">
        <v>7</v>
      </c>
      <c r="K62" s="9">
        <v>13</v>
      </c>
      <c r="L62" s="7">
        <f t="shared" si="16"/>
        <v>52</v>
      </c>
      <c r="M62" s="8" t="str">
        <f>IF(J62=4,RANK(L62,$AA$19:$AA$323,0)+COUNTIF($AA$1:AA61,AA62),"")&amp;IF(J62=5,RANK(L62,$AB$19:$AB$323,0)+COUNTIF($AB$1:AB61,AB62),"")&amp;IF(J62=6,RANK(L62,$AC$19:$AC$323,0)+COUNTIF($AC$1:AC61,AC62),"")&amp;IF(J62=7,RANK(L62,$AD$19:$AD$323,0)+COUNTIF($AD$1:AD61,AD62),"")&amp;IF(J62=8,RANK(L62,$AE$19:$AE$323,0)+COUNTIF($AE$1:AE61,AE62),"")&amp;IF(J62=9,RANK(L62,$AF$19:$AF$323,0)+COUNTIF($AF$1:AF61,AF62),"")&amp;IF(J62=10,RANK(L62,$AG$19:$AG$323,0)+COUNTIF($AG$1:AG61,AG62),"")&amp;IF(J62=11,RANK(L62,$AH$19:$AH$323,0)+COUNTIF($AH$1:AH61,AH62),"")</f>
        <v>44</v>
      </c>
      <c r="N62" s="9" t="s">
        <v>235</v>
      </c>
      <c r="Z62" s="10">
        <f t="shared" si="5"/>
        <v>107</v>
      </c>
      <c r="AA62" s="10" t="str">
        <f t="shared" si="6"/>
        <v/>
      </c>
      <c r="AB62" s="10" t="str">
        <f t="shared" si="7"/>
        <v/>
      </c>
      <c r="AC62" s="10" t="str">
        <f t="shared" si="8"/>
        <v/>
      </c>
      <c r="AD62" s="10">
        <f t="shared" si="9"/>
        <v>52</v>
      </c>
      <c r="AE62" s="10" t="str">
        <f t="shared" si="10"/>
        <v/>
      </c>
      <c r="AF62" s="10" t="str">
        <f t="shared" si="11"/>
        <v/>
      </c>
      <c r="AG62" s="10" t="str">
        <f t="shared" si="12"/>
        <v/>
      </c>
      <c r="AH62" s="10" t="str">
        <f t="shared" si="13"/>
        <v/>
      </c>
      <c r="AI62" s="13" t="str">
        <f t="shared" si="14"/>
        <v>43</v>
      </c>
      <c r="AJ62" s="11">
        <f t="shared" si="15"/>
        <v>43</v>
      </c>
    </row>
    <row r="63" spans="1:36" x14ac:dyDescent="0.25">
      <c r="A63" s="1">
        <v>45</v>
      </c>
      <c r="B63" s="4">
        <v>48</v>
      </c>
      <c r="C63" s="9" t="s">
        <v>405</v>
      </c>
      <c r="D63" s="9" t="s">
        <v>80</v>
      </c>
      <c r="E63" s="9" t="s">
        <v>47</v>
      </c>
      <c r="F63" s="9">
        <v>729903474</v>
      </c>
      <c r="G63" s="9" t="s">
        <v>43</v>
      </c>
      <c r="H63" s="27"/>
      <c r="I63" s="6">
        <v>7</v>
      </c>
      <c r="J63" s="6">
        <v>7</v>
      </c>
      <c r="K63" s="9">
        <v>13</v>
      </c>
      <c r="L63" s="7">
        <f t="shared" si="16"/>
        <v>52</v>
      </c>
      <c r="M63" s="8" t="str">
        <f>IF(J63=4,RANK(L63,$AA$19:$AA$323,0)+COUNTIF($AA$1:AA62,AA63),"")&amp;IF(J63=5,RANK(L63,$AB$19:$AB$323,0)+COUNTIF($AB$1:AB62,AB63),"")&amp;IF(J63=6,RANK(L63,$AC$19:$AC$323,0)+COUNTIF($AC$1:AC62,AC63),"")&amp;IF(J63=7,RANK(L63,$AD$19:$AD$323,0)+COUNTIF($AD$1:AD62,AD63),"")&amp;IF(J63=8,RANK(L63,$AE$19:$AE$323,0)+COUNTIF($AE$1:AE62,AE63),"")&amp;IF(J63=9,RANK(L63,$AF$19:$AF$323,0)+COUNTIF($AF$1:AF62,AF63),"")&amp;IF(J63=10,RANK(L63,$AG$19:$AG$323,0)+COUNTIF($AG$1:AG62,AG63),"")&amp;IF(J63=11,RANK(L63,$AH$19:$AH$323,0)+COUNTIF($AH$1:AH62,AH63),"")</f>
        <v>45</v>
      </c>
      <c r="N63" s="9" t="s">
        <v>235</v>
      </c>
      <c r="Z63" s="10">
        <f t="shared" si="5"/>
        <v>107</v>
      </c>
      <c r="AA63" s="10" t="str">
        <f t="shared" si="6"/>
        <v/>
      </c>
      <c r="AB63" s="10" t="str">
        <f t="shared" si="7"/>
        <v/>
      </c>
      <c r="AC63" s="10" t="str">
        <f t="shared" si="8"/>
        <v/>
      </c>
      <c r="AD63" s="10">
        <f t="shared" si="9"/>
        <v>52</v>
      </c>
      <c r="AE63" s="10" t="str">
        <f t="shared" si="10"/>
        <v/>
      </c>
      <c r="AF63" s="10" t="str">
        <f t="shared" si="11"/>
        <v/>
      </c>
      <c r="AG63" s="10" t="str">
        <f t="shared" si="12"/>
        <v/>
      </c>
      <c r="AH63" s="10" t="str">
        <f t="shared" si="13"/>
        <v/>
      </c>
      <c r="AI63" s="13" t="str">
        <f t="shared" si="14"/>
        <v>43</v>
      </c>
      <c r="AJ63" s="11">
        <f t="shared" si="15"/>
        <v>43</v>
      </c>
    </row>
    <row r="64" spans="1:36" x14ac:dyDescent="0.25">
      <c r="A64" s="1">
        <v>46</v>
      </c>
      <c r="B64" s="4">
        <v>48</v>
      </c>
      <c r="C64" s="9" t="s">
        <v>406</v>
      </c>
      <c r="D64" s="9" t="s">
        <v>299</v>
      </c>
      <c r="E64" s="9" t="s">
        <v>176</v>
      </c>
      <c r="F64" s="9">
        <v>2902381968</v>
      </c>
      <c r="G64" s="9" t="s">
        <v>43</v>
      </c>
      <c r="H64" s="27"/>
      <c r="I64" s="6">
        <v>7</v>
      </c>
      <c r="J64" s="6">
        <v>7</v>
      </c>
      <c r="K64" s="9">
        <v>13</v>
      </c>
      <c r="L64" s="7">
        <f t="shared" si="16"/>
        <v>52</v>
      </c>
      <c r="M64" s="8" t="str">
        <f>IF(J64=4,RANK(L64,$AA$19:$AA$323,0)+COUNTIF($AA$1:AA63,AA64),"")&amp;IF(J64=5,RANK(L64,$AB$19:$AB$323,0)+COUNTIF($AB$1:AB63,AB64),"")&amp;IF(J64=6,RANK(L64,$AC$19:$AC$323,0)+COUNTIF($AC$1:AC63,AC64),"")&amp;IF(J64=7,RANK(L64,$AD$19:$AD$323,0)+COUNTIF($AD$1:AD63,AD64),"")&amp;IF(J64=8,RANK(L64,$AE$19:$AE$323,0)+COUNTIF($AE$1:AE63,AE64),"")&amp;IF(J64=9,RANK(L64,$AF$19:$AF$323,0)+COUNTIF($AF$1:AF63,AF64),"")&amp;IF(J64=10,RANK(L64,$AG$19:$AG$323,0)+COUNTIF($AG$1:AG63,AG64),"")&amp;IF(J64=11,RANK(L64,$AH$19:$AH$323,0)+COUNTIF($AH$1:AH63,AH64),"")</f>
        <v>46</v>
      </c>
      <c r="N64" s="9" t="s">
        <v>235</v>
      </c>
      <c r="Z64" s="10">
        <f t="shared" si="5"/>
        <v>107</v>
      </c>
      <c r="AA64" s="10" t="str">
        <f t="shared" si="6"/>
        <v/>
      </c>
      <c r="AB64" s="10" t="str">
        <f t="shared" si="7"/>
        <v/>
      </c>
      <c r="AC64" s="10" t="str">
        <f t="shared" si="8"/>
        <v/>
      </c>
      <c r="AD64" s="10">
        <f t="shared" si="9"/>
        <v>52</v>
      </c>
      <c r="AE64" s="10" t="str">
        <f t="shared" si="10"/>
        <v/>
      </c>
      <c r="AF64" s="10" t="str">
        <f t="shared" si="11"/>
        <v/>
      </c>
      <c r="AG64" s="10" t="str">
        <f t="shared" si="12"/>
        <v/>
      </c>
      <c r="AH64" s="10" t="str">
        <f t="shared" si="13"/>
        <v/>
      </c>
      <c r="AI64" s="13" t="str">
        <f t="shared" si="14"/>
        <v>43</v>
      </c>
      <c r="AJ64" s="11">
        <f t="shared" si="15"/>
        <v>43</v>
      </c>
    </row>
    <row r="65" spans="1:36" x14ac:dyDescent="0.25">
      <c r="A65" s="1">
        <v>47</v>
      </c>
      <c r="B65" s="4">
        <v>48</v>
      </c>
      <c r="C65" s="9" t="s">
        <v>407</v>
      </c>
      <c r="D65" s="9" t="s">
        <v>78</v>
      </c>
      <c r="E65" s="9" t="s">
        <v>52</v>
      </c>
      <c r="F65" s="9">
        <v>4028444983</v>
      </c>
      <c r="G65" s="9" t="s">
        <v>53</v>
      </c>
      <c r="H65" s="27"/>
      <c r="I65" s="6">
        <v>7</v>
      </c>
      <c r="J65" s="6">
        <v>7</v>
      </c>
      <c r="K65" s="9">
        <v>13</v>
      </c>
      <c r="L65" s="7">
        <f t="shared" si="16"/>
        <v>52</v>
      </c>
      <c r="M65" s="8" t="str">
        <f>IF(J65=4,RANK(L65,$AA$19:$AA$323,0)+COUNTIF($AA$1:AA64,AA65),"")&amp;IF(J65=5,RANK(L65,$AB$19:$AB$323,0)+COUNTIF($AB$1:AB64,AB65),"")&amp;IF(J65=6,RANK(L65,$AC$19:$AC$323,0)+COUNTIF($AC$1:AC64,AC65),"")&amp;IF(J65=7,RANK(L65,$AD$19:$AD$323,0)+COUNTIF($AD$1:AD64,AD65),"")&amp;IF(J65=8,RANK(L65,$AE$19:$AE$323,0)+COUNTIF($AE$1:AE64,AE65),"")&amp;IF(J65=9,RANK(L65,$AF$19:$AF$323,0)+COUNTIF($AF$1:AF64,AF65),"")&amp;IF(J65=10,RANK(L65,$AG$19:$AG$323,0)+COUNTIF($AG$1:AG64,AG65),"")&amp;IF(J65=11,RANK(L65,$AH$19:$AH$323,0)+COUNTIF($AH$1:AH64,AH65),"")</f>
        <v>47</v>
      </c>
      <c r="N65" s="9" t="s">
        <v>235</v>
      </c>
      <c r="Z65" s="10">
        <f t="shared" si="5"/>
        <v>107</v>
      </c>
      <c r="AA65" s="10" t="str">
        <f t="shared" si="6"/>
        <v/>
      </c>
      <c r="AB65" s="10" t="str">
        <f t="shared" si="7"/>
        <v/>
      </c>
      <c r="AC65" s="10" t="str">
        <f t="shared" si="8"/>
        <v/>
      </c>
      <c r="AD65" s="10">
        <f t="shared" si="9"/>
        <v>52</v>
      </c>
      <c r="AE65" s="10" t="str">
        <f t="shared" si="10"/>
        <v/>
      </c>
      <c r="AF65" s="10" t="str">
        <f t="shared" si="11"/>
        <v/>
      </c>
      <c r="AG65" s="10" t="str">
        <f t="shared" si="12"/>
        <v/>
      </c>
      <c r="AH65" s="10" t="str">
        <f t="shared" si="13"/>
        <v/>
      </c>
      <c r="AI65" s="13" t="str">
        <f t="shared" si="14"/>
        <v>43</v>
      </c>
      <c r="AJ65" s="11">
        <f t="shared" si="15"/>
        <v>43</v>
      </c>
    </row>
    <row r="66" spans="1:36" x14ac:dyDescent="0.25">
      <c r="A66" s="1">
        <v>48</v>
      </c>
      <c r="B66" s="4">
        <v>48</v>
      </c>
      <c r="C66" s="9" t="s">
        <v>408</v>
      </c>
      <c r="D66" s="9" t="s">
        <v>88</v>
      </c>
      <c r="E66" s="9" t="s">
        <v>102</v>
      </c>
      <c r="F66" s="9">
        <v>665357925</v>
      </c>
      <c r="G66" s="9" t="s">
        <v>53</v>
      </c>
      <c r="H66" s="27"/>
      <c r="I66" s="6">
        <v>7</v>
      </c>
      <c r="J66" s="6">
        <v>7</v>
      </c>
      <c r="K66" s="9">
        <v>13</v>
      </c>
      <c r="L66" s="7">
        <f t="shared" si="16"/>
        <v>52</v>
      </c>
      <c r="M66" s="8" t="str">
        <f>IF(J66=4,RANK(L66,$AA$19:$AA$323,0)+COUNTIF($AA$1:AA65,AA66),"")&amp;IF(J66=5,RANK(L66,$AB$19:$AB$323,0)+COUNTIF($AB$1:AB65,AB66),"")&amp;IF(J66=6,RANK(L66,$AC$19:$AC$323,0)+COUNTIF($AC$1:AC65,AC66),"")&amp;IF(J66=7,RANK(L66,$AD$19:$AD$323,0)+COUNTIF($AD$1:AD65,AD66),"")&amp;IF(J66=8,RANK(L66,$AE$19:$AE$323,0)+COUNTIF($AE$1:AE65,AE66),"")&amp;IF(J66=9,RANK(L66,$AF$19:$AF$323,0)+COUNTIF($AF$1:AF65,AF66),"")&amp;IF(J66=10,RANK(L66,$AG$19:$AG$323,0)+COUNTIF($AG$1:AG65,AG66),"")&amp;IF(J66=11,RANK(L66,$AH$19:$AH$323,0)+COUNTIF($AH$1:AH65,AH66),"")</f>
        <v>48</v>
      </c>
      <c r="N66" s="9" t="s">
        <v>235</v>
      </c>
      <c r="Z66" s="10">
        <f t="shared" si="5"/>
        <v>107</v>
      </c>
      <c r="AA66" s="10" t="str">
        <f t="shared" si="6"/>
        <v/>
      </c>
      <c r="AB66" s="10" t="str">
        <f t="shared" si="7"/>
        <v/>
      </c>
      <c r="AC66" s="10" t="str">
        <f t="shared" si="8"/>
        <v/>
      </c>
      <c r="AD66" s="10">
        <f t="shared" si="9"/>
        <v>52</v>
      </c>
      <c r="AE66" s="10" t="str">
        <f t="shared" si="10"/>
        <v/>
      </c>
      <c r="AF66" s="10" t="str">
        <f t="shared" si="11"/>
        <v/>
      </c>
      <c r="AG66" s="10" t="str">
        <f t="shared" si="12"/>
        <v/>
      </c>
      <c r="AH66" s="10" t="str">
        <f t="shared" si="13"/>
        <v/>
      </c>
      <c r="AI66" s="13" t="str">
        <f t="shared" si="14"/>
        <v>43</v>
      </c>
      <c r="AJ66" s="11">
        <f t="shared" si="15"/>
        <v>43</v>
      </c>
    </row>
    <row r="67" spans="1:36" x14ac:dyDescent="0.25">
      <c r="A67" s="1">
        <v>49</v>
      </c>
      <c r="B67" s="4">
        <v>48</v>
      </c>
      <c r="C67" s="9" t="s">
        <v>212</v>
      </c>
      <c r="D67" s="9" t="s">
        <v>230</v>
      </c>
      <c r="E67" s="9" t="s">
        <v>37</v>
      </c>
      <c r="F67" s="9">
        <v>3652089496</v>
      </c>
      <c r="G67" s="9" t="s">
        <v>53</v>
      </c>
      <c r="H67" s="27"/>
      <c r="I67" s="6">
        <v>7</v>
      </c>
      <c r="J67" s="6">
        <v>7</v>
      </c>
      <c r="K67" s="9">
        <v>13</v>
      </c>
      <c r="L67" s="7">
        <f t="shared" si="16"/>
        <v>52</v>
      </c>
      <c r="M67" s="8" t="str">
        <f>IF(J67=4,RANK(L67,$AA$19:$AA$323,0)+COUNTIF($AA$1:AA66,AA67),"")&amp;IF(J67=5,RANK(L67,$AB$19:$AB$323,0)+COUNTIF($AB$1:AB66,AB67),"")&amp;IF(J67=6,RANK(L67,$AC$19:$AC$323,0)+COUNTIF($AC$1:AC66,AC67),"")&amp;IF(J67=7,RANK(L67,$AD$19:$AD$323,0)+COUNTIF($AD$1:AD66,AD67),"")&amp;IF(J67=8,RANK(L67,$AE$19:$AE$323,0)+COUNTIF($AE$1:AE66,AE67),"")&amp;IF(J67=9,RANK(L67,$AF$19:$AF$323,0)+COUNTIF($AF$1:AF66,AF67),"")&amp;IF(J67=10,RANK(L67,$AG$19:$AG$323,0)+COUNTIF($AG$1:AG66,AG67),"")&amp;IF(J67=11,RANK(L67,$AH$19:$AH$323,0)+COUNTIF($AH$1:AH66,AH67),"")</f>
        <v>49</v>
      </c>
      <c r="N67" s="9" t="s">
        <v>235</v>
      </c>
      <c r="Z67" s="10">
        <f t="shared" si="5"/>
        <v>107</v>
      </c>
      <c r="AA67" s="10" t="str">
        <f t="shared" si="6"/>
        <v/>
      </c>
      <c r="AB67" s="10" t="str">
        <f t="shared" si="7"/>
        <v/>
      </c>
      <c r="AC67" s="10" t="str">
        <f t="shared" si="8"/>
        <v/>
      </c>
      <c r="AD67" s="10">
        <f t="shared" si="9"/>
        <v>52</v>
      </c>
      <c r="AE67" s="10" t="str">
        <f t="shared" si="10"/>
        <v/>
      </c>
      <c r="AF67" s="10" t="str">
        <f t="shared" si="11"/>
        <v/>
      </c>
      <c r="AG67" s="10" t="str">
        <f t="shared" si="12"/>
        <v/>
      </c>
      <c r="AH67" s="10" t="str">
        <f t="shared" si="13"/>
        <v/>
      </c>
      <c r="AI67" s="13" t="str">
        <f t="shared" si="14"/>
        <v>43</v>
      </c>
      <c r="AJ67" s="11">
        <f t="shared" si="15"/>
        <v>43</v>
      </c>
    </row>
    <row r="68" spans="1:36" x14ac:dyDescent="0.25">
      <c r="A68" s="1">
        <v>50</v>
      </c>
      <c r="B68" s="4">
        <v>48</v>
      </c>
      <c r="C68" s="9" t="s">
        <v>409</v>
      </c>
      <c r="D68" s="9" t="s">
        <v>36</v>
      </c>
      <c r="E68" s="9" t="s">
        <v>410</v>
      </c>
      <c r="F68" s="9">
        <v>1085672165</v>
      </c>
      <c r="G68" s="9" t="s">
        <v>43</v>
      </c>
      <c r="H68" s="27"/>
      <c r="I68" s="6">
        <v>7</v>
      </c>
      <c r="J68" s="6">
        <v>7</v>
      </c>
      <c r="K68" s="9">
        <v>13</v>
      </c>
      <c r="L68" s="7">
        <f t="shared" si="16"/>
        <v>52</v>
      </c>
      <c r="M68" s="8" t="str">
        <f>IF(J68=4,RANK(L68,$AA$19:$AA$323,0)+COUNTIF($AA$1:AA67,AA68),"")&amp;IF(J68=5,RANK(L68,$AB$19:$AB$323,0)+COUNTIF($AB$1:AB67,AB68),"")&amp;IF(J68=6,RANK(L68,$AC$19:$AC$323,0)+COUNTIF($AC$1:AC67,AC68),"")&amp;IF(J68=7,RANK(L68,$AD$19:$AD$323,0)+COUNTIF($AD$1:AD67,AD68),"")&amp;IF(J68=8,RANK(L68,$AE$19:$AE$323,0)+COUNTIF($AE$1:AE67,AE68),"")&amp;IF(J68=9,RANK(L68,$AF$19:$AF$323,0)+COUNTIF($AF$1:AF67,AF68),"")&amp;IF(J68=10,RANK(L68,$AG$19:$AG$323,0)+COUNTIF($AG$1:AG67,AG68),"")&amp;IF(J68=11,RANK(L68,$AH$19:$AH$323,0)+COUNTIF($AH$1:AH67,AH68),"")</f>
        <v>50</v>
      </c>
      <c r="N68" s="9" t="s">
        <v>235</v>
      </c>
      <c r="Z68" s="10">
        <f t="shared" si="5"/>
        <v>107</v>
      </c>
      <c r="AA68" s="10" t="str">
        <f t="shared" si="6"/>
        <v/>
      </c>
      <c r="AB68" s="10" t="str">
        <f t="shared" si="7"/>
        <v/>
      </c>
      <c r="AC68" s="10" t="str">
        <f t="shared" si="8"/>
        <v/>
      </c>
      <c r="AD68" s="10">
        <f t="shared" si="9"/>
        <v>52</v>
      </c>
      <c r="AE68" s="10" t="str">
        <f t="shared" si="10"/>
        <v/>
      </c>
      <c r="AF68" s="10" t="str">
        <f t="shared" si="11"/>
        <v/>
      </c>
      <c r="AG68" s="10" t="str">
        <f t="shared" si="12"/>
        <v/>
      </c>
      <c r="AH68" s="10" t="str">
        <f t="shared" si="13"/>
        <v/>
      </c>
      <c r="AI68" s="13" t="str">
        <f t="shared" si="14"/>
        <v>43</v>
      </c>
      <c r="AJ68" s="11">
        <f t="shared" si="15"/>
        <v>43</v>
      </c>
    </row>
    <row r="69" spans="1:36" x14ac:dyDescent="0.25">
      <c r="A69" s="1">
        <v>51</v>
      </c>
      <c r="B69" s="4">
        <v>48</v>
      </c>
      <c r="C69" s="9" t="s">
        <v>411</v>
      </c>
      <c r="D69" s="9" t="s">
        <v>88</v>
      </c>
      <c r="E69" s="9" t="s">
        <v>27</v>
      </c>
      <c r="F69" s="9">
        <v>223779414</v>
      </c>
      <c r="G69" s="9" t="s">
        <v>43</v>
      </c>
      <c r="H69" s="27"/>
      <c r="I69" s="6">
        <v>7</v>
      </c>
      <c r="J69" s="6">
        <v>7</v>
      </c>
      <c r="K69" s="9">
        <v>13</v>
      </c>
      <c r="L69" s="7">
        <f t="shared" si="16"/>
        <v>52</v>
      </c>
      <c r="M69" s="8" t="str">
        <f>IF(J69=4,RANK(L69,$AA$19:$AA$323,0)+COUNTIF($AA$1:AA68,AA69),"")&amp;IF(J69=5,RANK(L69,$AB$19:$AB$323,0)+COUNTIF($AB$1:AB68,AB69),"")&amp;IF(J69=6,RANK(L69,$AC$19:$AC$323,0)+COUNTIF($AC$1:AC68,AC69),"")&amp;IF(J69=7,RANK(L69,$AD$19:$AD$323,0)+COUNTIF($AD$1:AD68,AD69),"")&amp;IF(J69=8,RANK(L69,$AE$19:$AE$323,0)+COUNTIF($AE$1:AE68,AE69),"")&amp;IF(J69=9,RANK(L69,$AF$19:$AF$323,0)+COUNTIF($AF$1:AF68,AF69),"")&amp;IF(J69=10,RANK(L69,$AG$19:$AG$323,0)+COUNTIF($AG$1:AG68,AG69),"")&amp;IF(J69=11,RANK(L69,$AH$19:$AH$323,0)+COUNTIF($AH$1:AH68,AH69),"")</f>
        <v>51</v>
      </c>
      <c r="N69" s="9" t="s">
        <v>235</v>
      </c>
      <c r="Z69" s="10">
        <f t="shared" si="5"/>
        <v>107</v>
      </c>
      <c r="AA69" s="10" t="str">
        <f t="shared" si="6"/>
        <v/>
      </c>
      <c r="AB69" s="10" t="str">
        <f t="shared" si="7"/>
        <v/>
      </c>
      <c r="AC69" s="10" t="str">
        <f t="shared" si="8"/>
        <v/>
      </c>
      <c r="AD69" s="10">
        <f t="shared" si="9"/>
        <v>52</v>
      </c>
      <c r="AE69" s="10" t="str">
        <f t="shared" si="10"/>
        <v/>
      </c>
      <c r="AF69" s="10" t="str">
        <f t="shared" si="11"/>
        <v/>
      </c>
      <c r="AG69" s="10" t="str">
        <f t="shared" si="12"/>
        <v/>
      </c>
      <c r="AH69" s="10" t="str">
        <f t="shared" si="13"/>
        <v/>
      </c>
      <c r="AI69" s="13" t="str">
        <f t="shared" si="14"/>
        <v>43</v>
      </c>
      <c r="AJ69" s="11">
        <f t="shared" si="15"/>
        <v>43</v>
      </c>
    </row>
    <row r="70" spans="1:36" x14ac:dyDescent="0.25">
      <c r="A70" s="1">
        <v>52</v>
      </c>
      <c r="B70" s="4">
        <v>48</v>
      </c>
      <c r="C70" s="9" t="s">
        <v>412</v>
      </c>
      <c r="D70" s="9" t="s">
        <v>88</v>
      </c>
      <c r="E70" s="9" t="s">
        <v>65</v>
      </c>
      <c r="F70" s="9">
        <v>1527528912</v>
      </c>
      <c r="G70" s="9" t="s">
        <v>43</v>
      </c>
      <c r="H70" s="27"/>
      <c r="I70" s="6">
        <v>7</v>
      </c>
      <c r="J70" s="6">
        <v>7</v>
      </c>
      <c r="K70" s="9">
        <v>12</v>
      </c>
      <c r="L70" s="7">
        <f t="shared" si="16"/>
        <v>48</v>
      </c>
      <c r="M70" s="8" t="str">
        <f>IF(J70=4,RANK(L70,$AA$19:$AA$323,0)+COUNTIF($AA$1:AA69,AA70),"")&amp;IF(J70=5,RANK(L70,$AB$19:$AB$323,0)+COUNTIF($AB$1:AB69,AB70),"")&amp;IF(J70=6,RANK(L70,$AC$19:$AC$323,0)+COUNTIF($AC$1:AC69,AC70),"")&amp;IF(J70=7,RANK(L70,$AD$19:$AD$323,0)+COUNTIF($AD$1:AD69,AD70),"")&amp;IF(J70=8,RANK(L70,$AE$19:$AE$323,0)+COUNTIF($AE$1:AE69,AE70),"")&amp;IF(J70=9,RANK(L70,$AF$19:$AF$323,0)+COUNTIF($AF$1:AF69,AF70),"")&amp;IF(J70=10,RANK(L70,$AG$19:$AG$323,0)+COUNTIF($AG$1:AG69,AG70),"")&amp;IF(J70=11,RANK(L70,$AH$19:$AH$323,0)+COUNTIF($AH$1:AH69,AH70),"")</f>
        <v>52</v>
      </c>
      <c r="N70" s="9" t="s">
        <v>236</v>
      </c>
      <c r="Z70" s="10" t="str">
        <f t="shared" si="5"/>
        <v/>
      </c>
      <c r="AA70" s="10" t="str">
        <f t="shared" si="6"/>
        <v/>
      </c>
      <c r="AB70" s="10" t="str">
        <f t="shared" si="7"/>
        <v/>
      </c>
      <c r="AC70" s="10" t="str">
        <f t="shared" si="8"/>
        <v/>
      </c>
      <c r="AD70" s="10">
        <f t="shared" si="9"/>
        <v>48</v>
      </c>
      <c r="AE70" s="10" t="str">
        <f t="shared" si="10"/>
        <v/>
      </c>
      <c r="AF70" s="10" t="str">
        <f t="shared" si="11"/>
        <v/>
      </c>
      <c r="AG70" s="10" t="str">
        <f t="shared" si="12"/>
        <v/>
      </c>
      <c r="AH70" s="10" t="str">
        <f t="shared" si="13"/>
        <v/>
      </c>
      <c r="AI70" s="13" t="str">
        <f t="shared" si="14"/>
        <v>52</v>
      </c>
      <c r="AJ70" s="11">
        <f t="shared" si="15"/>
        <v>52</v>
      </c>
    </row>
    <row r="71" spans="1:36" x14ac:dyDescent="0.25">
      <c r="A71" s="1">
        <v>53</v>
      </c>
      <c r="B71" s="4">
        <v>48</v>
      </c>
      <c r="C71" s="9" t="s">
        <v>378</v>
      </c>
      <c r="D71" s="9" t="s">
        <v>323</v>
      </c>
      <c r="E71" s="9" t="s">
        <v>40</v>
      </c>
      <c r="F71" s="9">
        <v>4155165807</v>
      </c>
      <c r="G71" s="9" t="s">
        <v>41</v>
      </c>
      <c r="H71" s="27"/>
      <c r="I71" s="6">
        <v>7</v>
      </c>
      <c r="J71" s="6">
        <v>7</v>
      </c>
      <c r="K71" s="9">
        <v>12</v>
      </c>
      <c r="L71" s="7">
        <f t="shared" si="16"/>
        <v>48</v>
      </c>
      <c r="M71" s="8" t="str">
        <f>IF(J71=4,RANK(L71,$AA$19:$AA$323,0)+COUNTIF($AA$1:AA70,AA71),"")&amp;IF(J71=5,RANK(L71,$AB$19:$AB$323,0)+COUNTIF($AB$1:AB70,AB71),"")&amp;IF(J71=6,RANK(L71,$AC$19:$AC$323,0)+COUNTIF($AC$1:AC70,AC71),"")&amp;IF(J71=7,RANK(L71,$AD$19:$AD$323,0)+COUNTIF($AD$1:AD70,AD71),"")&amp;IF(J71=8,RANK(L71,$AE$19:$AE$323,0)+COUNTIF($AE$1:AE70,AE71),"")&amp;IF(J71=9,RANK(L71,$AF$19:$AF$323,0)+COUNTIF($AF$1:AF70,AF71),"")&amp;IF(J71=10,RANK(L71,$AG$19:$AG$323,0)+COUNTIF($AG$1:AG70,AG71),"")&amp;IF(J71=11,RANK(L71,$AH$19:$AH$323,0)+COUNTIF($AH$1:AH70,AH71),"")</f>
        <v>53</v>
      </c>
      <c r="N71" s="9" t="s">
        <v>236</v>
      </c>
      <c r="Z71" s="10" t="str">
        <f t="shared" si="5"/>
        <v/>
      </c>
      <c r="AA71" s="10" t="str">
        <f t="shared" si="6"/>
        <v/>
      </c>
      <c r="AB71" s="10" t="str">
        <f t="shared" si="7"/>
        <v/>
      </c>
      <c r="AC71" s="10" t="str">
        <f t="shared" si="8"/>
        <v/>
      </c>
      <c r="AD71" s="10">
        <f t="shared" si="9"/>
        <v>48</v>
      </c>
      <c r="AE71" s="10" t="str">
        <f t="shared" si="10"/>
        <v/>
      </c>
      <c r="AF71" s="10" t="str">
        <f t="shared" si="11"/>
        <v/>
      </c>
      <c r="AG71" s="10" t="str">
        <f t="shared" si="12"/>
        <v/>
      </c>
      <c r="AH71" s="10" t="str">
        <f t="shared" si="13"/>
        <v/>
      </c>
      <c r="AI71" s="13" t="str">
        <f t="shared" si="14"/>
        <v>52</v>
      </c>
      <c r="AJ71" s="11">
        <f t="shared" si="15"/>
        <v>52</v>
      </c>
    </row>
    <row r="72" spans="1:36" x14ac:dyDescent="0.25">
      <c r="A72" s="1">
        <v>54</v>
      </c>
      <c r="B72" s="4">
        <v>48</v>
      </c>
      <c r="C72" s="9" t="s">
        <v>413</v>
      </c>
      <c r="D72" s="9" t="s">
        <v>96</v>
      </c>
      <c r="E72" s="9" t="s">
        <v>180</v>
      </c>
      <c r="F72" s="9">
        <v>1599193489</v>
      </c>
      <c r="G72" s="9" t="s">
        <v>53</v>
      </c>
      <c r="H72" s="27"/>
      <c r="I72" s="6">
        <v>7</v>
      </c>
      <c r="J72" s="6">
        <v>7</v>
      </c>
      <c r="K72" s="9">
        <v>12</v>
      </c>
      <c r="L72" s="7">
        <f t="shared" si="16"/>
        <v>48</v>
      </c>
      <c r="M72" s="8" t="str">
        <f>IF(J72=4,RANK(L72,$AA$19:$AA$323,0)+COUNTIF($AA$1:AA71,AA72),"")&amp;IF(J72=5,RANK(L72,$AB$19:$AB$323,0)+COUNTIF($AB$1:AB71,AB72),"")&amp;IF(J72=6,RANK(L72,$AC$19:$AC$323,0)+COUNTIF($AC$1:AC71,AC72),"")&amp;IF(J72=7,RANK(L72,$AD$19:$AD$323,0)+COUNTIF($AD$1:AD71,AD72),"")&amp;IF(J72=8,RANK(L72,$AE$19:$AE$323,0)+COUNTIF($AE$1:AE71,AE72),"")&amp;IF(J72=9,RANK(L72,$AF$19:$AF$323,0)+COUNTIF($AF$1:AF71,AF72),"")&amp;IF(J72=10,RANK(L72,$AG$19:$AG$323,0)+COUNTIF($AG$1:AG71,AG72),"")&amp;IF(J72=11,RANK(L72,$AH$19:$AH$323,0)+COUNTIF($AH$1:AH71,AH72),"")</f>
        <v>54</v>
      </c>
      <c r="N72" s="9" t="s">
        <v>236</v>
      </c>
      <c r="Z72" s="10" t="str">
        <f t="shared" si="5"/>
        <v/>
      </c>
      <c r="AA72" s="10" t="str">
        <f t="shared" si="6"/>
        <v/>
      </c>
      <c r="AB72" s="10" t="str">
        <f t="shared" si="7"/>
        <v/>
      </c>
      <c r="AC72" s="10" t="str">
        <f t="shared" si="8"/>
        <v/>
      </c>
      <c r="AD72" s="10">
        <f t="shared" si="9"/>
        <v>48</v>
      </c>
      <c r="AE72" s="10" t="str">
        <f t="shared" si="10"/>
        <v/>
      </c>
      <c r="AF72" s="10" t="str">
        <f t="shared" si="11"/>
        <v/>
      </c>
      <c r="AG72" s="10" t="str">
        <f t="shared" si="12"/>
        <v/>
      </c>
      <c r="AH72" s="10" t="str">
        <f t="shared" si="13"/>
        <v/>
      </c>
      <c r="AI72" s="13" t="str">
        <f t="shared" si="14"/>
        <v>52</v>
      </c>
      <c r="AJ72" s="11">
        <f t="shared" si="15"/>
        <v>52</v>
      </c>
    </row>
    <row r="73" spans="1:36" x14ac:dyDescent="0.25">
      <c r="A73" s="1">
        <v>55</v>
      </c>
      <c r="B73" s="4">
        <v>48</v>
      </c>
      <c r="C73" s="9" t="s">
        <v>414</v>
      </c>
      <c r="D73" s="9" t="s">
        <v>161</v>
      </c>
      <c r="E73" s="9" t="s">
        <v>40</v>
      </c>
      <c r="F73" s="9">
        <v>2190778202</v>
      </c>
      <c r="G73" s="9" t="s">
        <v>53</v>
      </c>
      <c r="H73" s="27"/>
      <c r="I73" s="6">
        <v>7</v>
      </c>
      <c r="J73" s="6">
        <v>7</v>
      </c>
      <c r="K73" s="9">
        <v>12</v>
      </c>
      <c r="L73" s="7">
        <f t="shared" si="16"/>
        <v>48</v>
      </c>
      <c r="M73" s="8" t="str">
        <f>IF(J73=4,RANK(L73,$AA$19:$AA$323,0)+COUNTIF($AA$1:AA72,AA73),"")&amp;IF(J73=5,RANK(L73,$AB$19:$AB$323,0)+COUNTIF($AB$1:AB72,AB73),"")&amp;IF(J73=6,RANK(L73,$AC$19:$AC$323,0)+COUNTIF($AC$1:AC72,AC73),"")&amp;IF(J73=7,RANK(L73,$AD$19:$AD$323,0)+COUNTIF($AD$1:AD72,AD73),"")&amp;IF(J73=8,RANK(L73,$AE$19:$AE$323,0)+COUNTIF($AE$1:AE72,AE73),"")&amp;IF(J73=9,RANK(L73,$AF$19:$AF$323,0)+COUNTIF($AF$1:AF72,AF73),"")&amp;IF(J73=10,RANK(L73,$AG$19:$AG$323,0)+COUNTIF($AG$1:AG72,AG73),"")&amp;IF(J73=11,RANK(L73,$AH$19:$AH$323,0)+COUNTIF($AH$1:AH72,AH73),"")</f>
        <v>55</v>
      </c>
      <c r="N73" s="9" t="s">
        <v>236</v>
      </c>
      <c r="Z73" s="10" t="str">
        <f t="shared" si="5"/>
        <v/>
      </c>
      <c r="AA73" s="10" t="str">
        <f t="shared" si="6"/>
        <v/>
      </c>
      <c r="AB73" s="10" t="str">
        <f t="shared" si="7"/>
        <v/>
      </c>
      <c r="AC73" s="10" t="str">
        <f t="shared" si="8"/>
        <v/>
      </c>
      <c r="AD73" s="10">
        <f t="shared" si="9"/>
        <v>48</v>
      </c>
      <c r="AE73" s="10" t="str">
        <f t="shared" si="10"/>
        <v/>
      </c>
      <c r="AF73" s="10" t="str">
        <f t="shared" si="11"/>
        <v/>
      </c>
      <c r="AG73" s="10" t="str">
        <f t="shared" si="12"/>
        <v/>
      </c>
      <c r="AH73" s="10" t="str">
        <f t="shared" si="13"/>
        <v/>
      </c>
      <c r="AI73" s="13" t="str">
        <f t="shared" si="14"/>
        <v>52</v>
      </c>
      <c r="AJ73" s="11">
        <f t="shared" si="15"/>
        <v>52</v>
      </c>
    </row>
    <row r="74" spans="1:36" x14ac:dyDescent="0.25">
      <c r="A74" s="1">
        <v>56</v>
      </c>
      <c r="B74" s="4">
        <v>48</v>
      </c>
      <c r="C74" s="9" t="s">
        <v>415</v>
      </c>
      <c r="D74" s="9" t="s">
        <v>186</v>
      </c>
      <c r="E74" s="9" t="s">
        <v>37</v>
      </c>
      <c r="F74" s="9">
        <v>1200134887</v>
      </c>
      <c r="G74" s="9" t="s">
        <v>53</v>
      </c>
      <c r="H74" s="27"/>
      <c r="I74" s="6">
        <v>7</v>
      </c>
      <c r="J74" s="6">
        <v>7</v>
      </c>
      <c r="K74" s="9">
        <v>12</v>
      </c>
      <c r="L74" s="7">
        <f t="shared" si="16"/>
        <v>48</v>
      </c>
      <c r="M74" s="8" t="str">
        <f>IF(J74=4,RANK(L74,$AA$19:$AA$323,0)+COUNTIF($AA$1:AA73,AA74),"")&amp;IF(J74=5,RANK(L74,$AB$19:$AB$323,0)+COUNTIF($AB$1:AB73,AB74),"")&amp;IF(J74=6,RANK(L74,$AC$19:$AC$323,0)+COUNTIF($AC$1:AC73,AC74),"")&amp;IF(J74=7,RANK(L74,$AD$19:$AD$323,0)+COUNTIF($AD$1:AD73,AD74),"")&amp;IF(J74=8,RANK(L74,$AE$19:$AE$323,0)+COUNTIF($AE$1:AE73,AE74),"")&amp;IF(J74=9,RANK(L74,$AF$19:$AF$323,0)+COUNTIF($AF$1:AF73,AF74),"")&amp;IF(J74=10,RANK(L74,$AG$19:$AG$323,0)+COUNTIF($AG$1:AG73,AG74),"")&amp;IF(J74=11,RANK(L74,$AH$19:$AH$323,0)+COUNTIF($AH$1:AH73,AH74),"")</f>
        <v>56</v>
      </c>
      <c r="N74" s="9" t="s">
        <v>236</v>
      </c>
      <c r="Z74" s="10" t="str">
        <f t="shared" si="5"/>
        <v/>
      </c>
      <c r="AA74" s="10" t="str">
        <f t="shared" si="6"/>
        <v/>
      </c>
      <c r="AB74" s="10" t="str">
        <f t="shared" si="7"/>
        <v/>
      </c>
      <c r="AC74" s="10" t="str">
        <f t="shared" si="8"/>
        <v/>
      </c>
      <c r="AD74" s="10">
        <f t="shared" si="9"/>
        <v>48</v>
      </c>
      <c r="AE74" s="10" t="str">
        <f t="shared" si="10"/>
        <v/>
      </c>
      <c r="AF74" s="10" t="str">
        <f t="shared" si="11"/>
        <v/>
      </c>
      <c r="AG74" s="10" t="str">
        <f t="shared" si="12"/>
        <v/>
      </c>
      <c r="AH74" s="10" t="str">
        <f t="shared" si="13"/>
        <v/>
      </c>
      <c r="AI74" s="13" t="str">
        <f t="shared" si="14"/>
        <v>52</v>
      </c>
      <c r="AJ74" s="11">
        <f t="shared" si="15"/>
        <v>52</v>
      </c>
    </row>
    <row r="75" spans="1:36" x14ac:dyDescent="0.25">
      <c r="A75" s="1">
        <v>57</v>
      </c>
      <c r="B75" s="4">
        <v>48</v>
      </c>
      <c r="C75" s="9" t="s">
        <v>279</v>
      </c>
      <c r="D75" s="9" t="s">
        <v>36</v>
      </c>
      <c r="E75" s="9" t="s">
        <v>47</v>
      </c>
      <c r="F75" s="9">
        <v>2008694752</v>
      </c>
      <c r="G75" s="9" t="s">
        <v>53</v>
      </c>
      <c r="H75" s="27"/>
      <c r="I75" s="6">
        <v>7</v>
      </c>
      <c r="J75" s="6">
        <v>7</v>
      </c>
      <c r="K75" s="9">
        <v>12</v>
      </c>
      <c r="L75" s="7">
        <f t="shared" si="16"/>
        <v>48</v>
      </c>
      <c r="M75" s="8" t="str">
        <f>IF(J75=4,RANK(L75,$AA$19:$AA$323,0)+COUNTIF($AA$1:AA74,AA75),"")&amp;IF(J75=5,RANK(L75,$AB$19:$AB$323,0)+COUNTIF($AB$1:AB74,AB75),"")&amp;IF(J75=6,RANK(L75,$AC$19:$AC$323,0)+COUNTIF($AC$1:AC74,AC75),"")&amp;IF(J75=7,RANK(L75,$AD$19:$AD$323,0)+COUNTIF($AD$1:AD74,AD75),"")&amp;IF(J75=8,RANK(L75,$AE$19:$AE$323,0)+COUNTIF($AE$1:AE74,AE75),"")&amp;IF(J75=9,RANK(L75,$AF$19:$AF$323,0)+COUNTIF($AF$1:AF74,AF75),"")&amp;IF(J75=10,RANK(L75,$AG$19:$AG$323,0)+COUNTIF($AG$1:AG74,AG75),"")&amp;IF(J75=11,RANK(L75,$AH$19:$AH$323,0)+COUNTIF($AH$1:AH74,AH75),"")</f>
        <v>57</v>
      </c>
      <c r="N75" s="9" t="s">
        <v>236</v>
      </c>
      <c r="Z75" s="10" t="str">
        <f t="shared" si="5"/>
        <v/>
      </c>
      <c r="AA75" s="10" t="str">
        <f t="shared" si="6"/>
        <v/>
      </c>
      <c r="AB75" s="10" t="str">
        <f t="shared" si="7"/>
        <v/>
      </c>
      <c r="AC75" s="10" t="str">
        <f t="shared" si="8"/>
        <v/>
      </c>
      <c r="AD75" s="10">
        <f t="shared" si="9"/>
        <v>48</v>
      </c>
      <c r="AE75" s="10" t="str">
        <f t="shared" si="10"/>
        <v/>
      </c>
      <c r="AF75" s="10" t="str">
        <f t="shared" si="11"/>
        <v/>
      </c>
      <c r="AG75" s="10" t="str">
        <f t="shared" si="12"/>
        <v/>
      </c>
      <c r="AH75" s="10" t="str">
        <f t="shared" si="13"/>
        <v/>
      </c>
      <c r="AI75" s="13" t="str">
        <f t="shared" si="14"/>
        <v>52</v>
      </c>
      <c r="AJ75" s="11">
        <f t="shared" si="15"/>
        <v>52</v>
      </c>
    </row>
    <row r="76" spans="1:36" x14ac:dyDescent="0.25">
      <c r="A76" s="1">
        <v>58</v>
      </c>
      <c r="B76" s="4">
        <v>48</v>
      </c>
      <c r="C76" s="9" t="s">
        <v>416</v>
      </c>
      <c r="D76" s="9" t="s">
        <v>80</v>
      </c>
      <c r="E76" s="9" t="s">
        <v>99</v>
      </c>
      <c r="F76" s="9">
        <v>717653947</v>
      </c>
      <c r="G76" s="9" t="s">
        <v>43</v>
      </c>
      <c r="H76" s="27"/>
      <c r="I76" s="6">
        <v>7</v>
      </c>
      <c r="J76" s="6">
        <v>7</v>
      </c>
      <c r="K76" s="9">
        <v>12</v>
      </c>
      <c r="L76" s="7">
        <f t="shared" si="16"/>
        <v>48</v>
      </c>
      <c r="M76" s="8" t="str">
        <f>IF(J76=4,RANK(L76,$AA$19:$AA$323,0)+COUNTIF($AA$1:AA75,AA76),"")&amp;IF(J76=5,RANK(L76,$AB$19:$AB$323,0)+COUNTIF($AB$1:AB75,AB76),"")&amp;IF(J76=6,RANK(L76,$AC$19:$AC$323,0)+COUNTIF($AC$1:AC75,AC76),"")&amp;IF(J76=7,RANK(L76,$AD$19:$AD$323,0)+COUNTIF($AD$1:AD75,AD76),"")&amp;IF(J76=8,RANK(L76,$AE$19:$AE$323,0)+COUNTIF($AE$1:AE75,AE76),"")&amp;IF(J76=9,RANK(L76,$AF$19:$AF$323,0)+COUNTIF($AF$1:AF75,AF76),"")&amp;IF(J76=10,RANK(L76,$AG$19:$AG$323,0)+COUNTIF($AG$1:AG75,AG76),"")&amp;IF(J76=11,RANK(L76,$AH$19:$AH$323,0)+COUNTIF($AH$1:AH75,AH76),"")</f>
        <v>58</v>
      </c>
      <c r="N76" s="9" t="s">
        <v>236</v>
      </c>
      <c r="Z76" s="10" t="str">
        <f t="shared" si="5"/>
        <v/>
      </c>
      <c r="AA76" s="10" t="str">
        <f t="shared" si="6"/>
        <v/>
      </c>
      <c r="AB76" s="10" t="str">
        <f t="shared" si="7"/>
        <v/>
      </c>
      <c r="AC76" s="10" t="str">
        <f t="shared" si="8"/>
        <v/>
      </c>
      <c r="AD76" s="10">
        <f t="shared" si="9"/>
        <v>48</v>
      </c>
      <c r="AE76" s="10" t="str">
        <f t="shared" si="10"/>
        <v/>
      </c>
      <c r="AF76" s="10" t="str">
        <f t="shared" si="11"/>
        <v/>
      </c>
      <c r="AG76" s="10" t="str">
        <f t="shared" si="12"/>
        <v/>
      </c>
      <c r="AH76" s="10" t="str">
        <f t="shared" si="13"/>
        <v/>
      </c>
      <c r="AI76" s="13" t="str">
        <f t="shared" si="14"/>
        <v>52</v>
      </c>
      <c r="AJ76" s="11">
        <f t="shared" si="15"/>
        <v>52</v>
      </c>
    </row>
    <row r="77" spans="1:36" x14ac:dyDescent="0.25">
      <c r="A77" s="1">
        <v>59</v>
      </c>
      <c r="B77" s="4">
        <v>48</v>
      </c>
      <c r="C77" s="9" t="s">
        <v>417</v>
      </c>
      <c r="D77" s="9" t="s">
        <v>58</v>
      </c>
      <c r="E77" s="9" t="s">
        <v>275</v>
      </c>
      <c r="F77" s="9">
        <v>1628186072</v>
      </c>
      <c r="G77" s="9" t="s">
        <v>43</v>
      </c>
      <c r="H77" s="27"/>
      <c r="I77" s="6">
        <v>7</v>
      </c>
      <c r="J77" s="6">
        <v>7</v>
      </c>
      <c r="K77" s="9">
        <v>12</v>
      </c>
      <c r="L77" s="7">
        <f t="shared" si="16"/>
        <v>48</v>
      </c>
      <c r="M77" s="8" t="str">
        <f>IF(J77=4,RANK(L77,$AA$19:$AA$323,0)+COUNTIF($AA$1:AA76,AA77),"")&amp;IF(J77=5,RANK(L77,$AB$19:$AB$323,0)+COUNTIF($AB$1:AB76,AB77),"")&amp;IF(J77=6,RANK(L77,$AC$19:$AC$323,0)+COUNTIF($AC$1:AC76,AC77),"")&amp;IF(J77=7,RANK(L77,$AD$19:$AD$323,0)+COUNTIF($AD$1:AD76,AD77),"")&amp;IF(J77=8,RANK(L77,$AE$19:$AE$323,0)+COUNTIF($AE$1:AE76,AE77),"")&amp;IF(J77=9,RANK(L77,$AF$19:$AF$323,0)+COUNTIF($AF$1:AF76,AF77),"")&amp;IF(J77=10,RANK(L77,$AG$19:$AG$323,0)+COUNTIF($AG$1:AG76,AG77),"")&amp;IF(J77=11,RANK(L77,$AH$19:$AH$323,0)+COUNTIF($AH$1:AH76,AH77),"")</f>
        <v>59</v>
      </c>
      <c r="N77" s="9" t="s">
        <v>236</v>
      </c>
      <c r="Z77" s="10" t="str">
        <f t="shared" si="5"/>
        <v/>
      </c>
      <c r="AA77" s="10" t="str">
        <f t="shared" si="6"/>
        <v/>
      </c>
      <c r="AB77" s="10" t="str">
        <f t="shared" si="7"/>
        <v/>
      </c>
      <c r="AC77" s="10" t="str">
        <f t="shared" si="8"/>
        <v/>
      </c>
      <c r="AD77" s="10">
        <f t="shared" si="9"/>
        <v>48</v>
      </c>
      <c r="AE77" s="10" t="str">
        <f t="shared" si="10"/>
        <v/>
      </c>
      <c r="AF77" s="10" t="str">
        <f t="shared" si="11"/>
        <v/>
      </c>
      <c r="AG77" s="10" t="str">
        <f t="shared" si="12"/>
        <v/>
      </c>
      <c r="AH77" s="10" t="str">
        <f t="shared" si="13"/>
        <v/>
      </c>
      <c r="AI77" s="13" t="str">
        <f t="shared" si="14"/>
        <v>52</v>
      </c>
      <c r="AJ77" s="11">
        <f t="shared" si="15"/>
        <v>52</v>
      </c>
    </row>
    <row r="78" spans="1:36" x14ac:dyDescent="0.25">
      <c r="A78" s="1">
        <v>60</v>
      </c>
      <c r="B78" s="4">
        <v>48</v>
      </c>
      <c r="C78" s="9" t="s">
        <v>418</v>
      </c>
      <c r="D78" s="9" t="s">
        <v>91</v>
      </c>
      <c r="E78" s="9" t="s">
        <v>27</v>
      </c>
      <c r="F78" s="9">
        <v>3901256013</v>
      </c>
      <c r="G78" s="9" t="s">
        <v>43</v>
      </c>
      <c r="H78" s="27"/>
      <c r="I78" s="6">
        <v>7</v>
      </c>
      <c r="J78" s="6">
        <v>7</v>
      </c>
      <c r="K78" s="9">
        <v>12</v>
      </c>
      <c r="L78" s="7">
        <f t="shared" si="16"/>
        <v>48</v>
      </c>
      <c r="M78" s="8" t="str">
        <f>IF(J78=4,RANK(L78,$AA$19:$AA$323,0)+COUNTIF($AA$1:AA77,AA78),"")&amp;IF(J78=5,RANK(L78,$AB$19:$AB$323,0)+COUNTIF($AB$1:AB77,AB78),"")&amp;IF(J78=6,RANK(L78,$AC$19:$AC$323,0)+COUNTIF($AC$1:AC77,AC78),"")&amp;IF(J78=7,RANK(L78,$AD$19:$AD$323,0)+COUNTIF($AD$1:AD77,AD78),"")&amp;IF(J78=8,RANK(L78,$AE$19:$AE$323,0)+COUNTIF($AE$1:AE77,AE78),"")&amp;IF(J78=9,RANK(L78,$AF$19:$AF$323,0)+COUNTIF($AF$1:AF77,AF78),"")&amp;IF(J78=10,RANK(L78,$AG$19:$AG$323,0)+COUNTIF($AG$1:AG77,AG78),"")&amp;IF(J78=11,RANK(L78,$AH$19:$AH$323,0)+COUNTIF($AH$1:AH77,AH78),"")</f>
        <v>60</v>
      </c>
      <c r="N78" s="9" t="s">
        <v>236</v>
      </c>
      <c r="Z78" s="10" t="str">
        <f t="shared" si="5"/>
        <v/>
      </c>
      <c r="AA78" s="10" t="str">
        <f t="shared" si="6"/>
        <v/>
      </c>
      <c r="AB78" s="10" t="str">
        <f t="shared" si="7"/>
        <v/>
      </c>
      <c r="AC78" s="10" t="str">
        <f t="shared" si="8"/>
        <v/>
      </c>
      <c r="AD78" s="10">
        <f t="shared" si="9"/>
        <v>48</v>
      </c>
      <c r="AE78" s="10" t="str">
        <f t="shared" si="10"/>
        <v/>
      </c>
      <c r="AF78" s="10" t="str">
        <f t="shared" si="11"/>
        <v/>
      </c>
      <c r="AG78" s="10" t="str">
        <f t="shared" si="12"/>
        <v/>
      </c>
      <c r="AH78" s="10" t="str">
        <f t="shared" si="13"/>
        <v/>
      </c>
      <c r="AI78" s="13" t="str">
        <f t="shared" si="14"/>
        <v>52</v>
      </c>
      <c r="AJ78" s="11">
        <f t="shared" si="15"/>
        <v>52</v>
      </c>
    </row>
    <row r="79" spans="1:36" x14ac:dyDescent="0.25">
      <c r="A79" s="1">
        <v>61</v>
      </c>
      <c r="B79" s="4">
        <v>48</v>
      </c>
      <c r="C79" s="9" t="s">
        <v>419</v>
      </c>
      <c r="D79" s="9" t="s">
        <v>206</v>
      </c>
      <c r="E79" s="9" t="s">
        <v>37</v>
      </c>
      <c r="F79" s="9">
        <v>2463477414</v>
      </c>
      <c r="G79" s="9" t="s">
        <v>118</v>
      </c>
      <c r="H79" s="27"/>
      <c r="I79" s="6">
        <v>7</v>
      </c>
      <c r="J79" s="6">
        <v>7</v>
      </c>
      <c r="K79" s="9">
        <v>12</v>
      </c>
      <c r="L79" s="7">
        <f t="shared" si="16"/>
        <v>48</v>
      </c>
      <c r="M79" s="8" t="str">
        <f>IF(J79=4,RANK(L79,$AA$19:$AA$323,0)+COUNTIF($AA$1:AA78,AA79),"")&amp;IF(J79=5,RANK(L79,$AB$19:$AB$323,0)+COUNTIF($AB$1:AB78,AB79),"")&amp;IF(J79=6,RANK(L79,$AC$19:$AC$323,0)+COUNTIF($AC$1:AC78,AC79),"")&amp;IF(J79=7,RANK(L79,$AD$19:$AD$323,0)+COUNTIF($AD$1:AD78,AD79),"")&amp;IF(J79=8,RANK(L79,$AE$19:$AE$323,0)+COUNTIF($AE$1:AE78,AE79),"")&amp;IF(J79=9,RANK(L79,$AF$19:$AF$323,0)+COUNTIF($AF$1:AF78,AF79),"")&amp;IF(J79=10,RANK(L79,$AG$19:$AG$323,0)+COUNTIF($AG$1:AG78,AG79),"")&amp;IF(J79=11,RANK(L79,$AH$19:$AH$323,0)+COUNTIF($AH$1:AH78,AH79),"")</f>
        <v>61</v>
      </c>
      <c r="N79" s="9" t="s">
        <v>236</v>
      </c>
      <c r="Z79" s="10" t="str">
        <f t="shared" si="5"/>
        <v/>
      </c>
      <c r="AA79" s="10" t="str">
        <f t="shared" si="6"/>
        <v/>
      </c>
      <c r="AB79" s="10" t="str">
        <f t="shared" si="7"/>
        <v/>
      </c>
      <c r="AC79" s="10" t="str">
        <f t="shared" si="8"/>
        <v/>
      </c>
      <c r="AD79" s="10">
        <f t="shared" si="9"/>
        <v>48</v>
      </c>
      <c r="AE79" s="10" t="str">
        <f t="shared" si="10"/>
        <v/>
      </c>
      <c r="AF79" s="10" t="str">
        <f t="shared" si="11"/>
        <v/>
      </c>
      <c r="AG79" s="10" t="str">
        <f t="shared" si="12"/>
        <v/>
      </c>
      <c r="AH79" s="10" t="str">
        <f t="shared" si="13"/>
        <v/>
      </c>
      <c r="AI79" s="13" t="str">
        <f t="shared" si="14"/>
        <v>52</v>
      </c>
      <c r="AJ79" s="11">
        <f t="shared" si="15"/>
        <v>52</v>
      </c>
    </row>
    <row r="80" spans="1:36" x14ac:dyDescent="0.25">
      <c r="A80" s="1">
        <v>62</v>
      </c>
      <c r="B80" s="4">
        <v>48</v>
      </c>
      <c r="C80" s="9" t="s">
        <v>420</v>
      </c>
      <c r="D80" s="9" t="s">
        <v>46</v>
      </c>
      <c r="E80" s="9" t="s">
        <v>256</v>
      </c>
      <c r="F80" s="9">
        <v>1579632528</v>
      </c>
      <c r="G80" s="9" t="s">
        <v>43</v>
      </c>
      <c r="H80" s="27"/>
      <c r="I80" s="6">
        <v>7</v>
      </c>
      <c r="J80" s="6">
        <v>7</v>
      </c>
      <c r="K80" s="9">
        <v>12</v>
      </c>
      <c r="L80" s="7">
        <f t="shared" si="16"/>
        <v>48</v>
      </c>
      <c r="M80" s="8" t="str">
        <f>IF(J80=4,RANK(L80,$AA$19:$AA$323,0)+COUNTIF($AA$1:AA79,AA80),"")&amp;IF(J80=5,RANK(L80,$AB$19:$AB$323,0)+COUNTIF($AB$1:AB79,AB80),"")&amp;IF(J80=6,RANK(L80,$AC$19:$AC$323,0)+COUNTIF($AC$1:AC79,AC80),"")&amp;IF(J80=7,RANK(L80,$AD$19:$AD$323,0)+COUNTIF($AD$1:AD79,AD80),"")&amp;IF(J80=8,RANK(L80,$AE$19:$AE$323,0)+COUNTIF($AE$1:AE79,AE80),"")&amp;IF(J80=9,RANK(L80,$AF$19:$AF$323,0)+COUNTIF($AF$1:AF79,AF80),"")&amp;IF(J80=10,RANK(L80,$AG$19:$AG$323,0)+COUNTIF($AG$1:AG79,AG80),"")&amp;IF(J80=11,RANK(L80,$AH$19:$AH$323,0)+COUNTIF($AH$1:AH79,AH80),"")</f>
        <v>62</v>
      </c>
      <c r="N80" s="9" t="s">
        <v>236</v>
      </c>
      <c r="Z80" s="10" t="str">
        <f t="shared" si="5"/>
        <v/>
      </c>
      <c r="AA80" s="10" t="str">
        <f t="shared" si="6"/>
        <v/>
      </c>
      <c r="AB80" s="10" t="str">
        <f t="shared" si="7"/>
        <v/>
      </c>
      <c r="AC80" s="10" t="str">
        <f t="shared" si="8"/>
        <v/>
      </c>
      <c r="AD80" s="10">
        <f t="shared" si="9"/>
        <v>48</v>
      </c>
      <c r="AE80" s="10" t="str">
        <f t="shared" si="10"/>
        <v/>
      </c>
      <c r="AF80" s="10" t="str">
        <f t="shared" si="11"/>
        <v/>
      </c>
      <c r="AG80" s="10" t="str">
        <f t="shared" si="12"/>
        <v/>
      </c>
      <c r="AH80" s="10" t="str">
        <f t="shared" si="13"/>
        <v/>
      </c>
      <c r="AI80" s="13" t="str">
        <f t="shared" si="14"/>
        <v>52</v>
      </c>
      <c r="AJ80" s="11">
        <f t="shared" si="15"/>
        <v>52</v>
      </c>
    </row>
    <row r="81" spans="1:36" x14ac:dyDescent="0.25">
      <c r="A81" s="1">
        <v>63</v>
      </c>
      <c r="B81" s="4">
        <v>48</v>
      </c>
      <c r="C81" s="9" t="s">
        <v>421</v>
      </c>
      <c r="D81" s="9" t="s">
        <v>88</v>
      </c>
      <c r="E81" s="9" t="s">
        <v>102</v>
      </c>
      <c r="F81" s="9">
        <v>3487480764</v>
      </c>
      <c r="G81" s="9" t="s">
        <v>118</v>
      </c>
      <c r="H81" s="27"/>
      <c r="I81" s="6">
        <v>7</v>
      </c>
      <c r="J81" s="6">
        <v>7</v>
      </c>
      <c r="K81" s="9">
        <v>12</v>
      </c>
      <c r="L81" s="7">
        <f t="shared" si="16"/>
        <v>48</v>
      </c>
      <c r="M81" s="8" t="str">
        <f>IF(J81=4,RANK(L81,$AA$19:$AA$323,0)+COUNTIF($AA$1:AA80,AA81),"")&amp;IF(J81=5,RANK(L81,$AB$19:$AB$323,0)+COUNTIF($AB$1:AB80,AB81),"")&amp;IF(J81=6,RANK(L81,$AC$19:$AC$323,0)+COUNTIF($AC$1:AC80,AC81),"")&amp;IF(J81=7,RANK(L81,$AD$19:$AD$323,0)+COUNTIF($AD$1:AD80,AD81),"")&amp;IF(J81=8,RANK(L81,$AE$19:$AE$323,0)+COUNTIF($AE$1:AE80,AE81),"")&amp;IF(J81=9,RANK(L81,$AF$19:$AF$323,0)+COUNTIF($AF$1:AF80,AF81),"")&amp;IF(J81=10,RANK(L81,$AG$19:$AG$323,0)+COUNTIF($AG$1:AG80,AG81),"")&amp;IF(J81=11,RANK(L81,$AH$19:$AH$323,0)+COUNTIF($AH$1:AH80,AH81),"")</f>
        <v>63</v>
      </c>
      <c r="N81" s="9" t="s">
        <v>236</v>
      </c>
      <c r="Z81" s="10" t="str">
        <f t="shared" si="5"/>
        <v/>
      </c>
      <c r="AA81" s="10" t="str">
        <f t="shared" si="6"/>
        <v/>
      </c>
      <c r="AB81" s="10" t="str">
        <f t="shared" si="7"/>
        <v/>
      </c>
      <c r="AC81" s="10" t="str">
        <f t="shared" si="8"/>
        <v/>
      </c>
      <c r="AD81" s="10">
        <f t="shared" si="9"/>
        <v>48</v>
      </c>
      <c r="AE81" s="10" t="str">
        <f t="shared" si="10"/>
        <v/>
      </c>
      <c r="AF81" s="10" t="str">
        <f t="shared" si="11"/>
        <v/>
      </c>
      <c r="AG81" s="10" t="str">
        <f t="shared" si="12"/>
        <v/>
      </c>
      <c r="AH81" s="10" t="str">
        <f t="shared" si="13"/>
        <v/>
      </c>
      <c r="AI81" s="13" t="str">
        <f t="shared" si="14"/>
        <v>52</v>
      </c>
      <c r="AJ81" s="11">
        <f t="shared" si="15"/>
        <v>52</v>
      </c>
    </row>
    <row r="82" spans="1:36" x14ac:dyDescent="0.25">
      <c r="A82" s="1">
        <v>64</v>
      </c>
      <c r="B82" s="4">
        <v>48</v>
      </c>
      <c r="C82" s="9" t="s">
        <v>422</v>
      </c>
      <c r="D82" s="9" t="s">
        <v>96</v>
      </c>
      <c r="E82" s="9" t="s">
        <v>90</v>
      </c>
      <c r="F82" s="9">
        <v>998893731</v>
      </c>
      <c r="G82" s="9" t="s">
        <v>43</v>
      </c>
      <c r="H82" s="27"/>
      <c r="I82" s="6">
        <v>7</v>
      </c>
      <c r="J82" s="6">
        <v>7</v>
      </c>
      <c r="K82" s="9">
        <v>12</v>
      </c>
      <c r="L82" s="7">
        <f t="shared" si="16"/>
        <v>48</v>
      </c>
      <c r="M82" s="8" t="str">
        <f>IF(J82=4,RANK(L82,$AA$19:$AA$323,0)+COUNTIF($AA$1:AA81,AA82),"")&amp;IF(J82=5,RANK(L82,$AB$19:$AB$323,0)+COUNTIF($AB$1:AB81,AB82),"")&amp;IF(J82=6,RANK(L82,$AC$19:$AC$323,0)+COUNTIF($AC$1:AC81,AC82),"")&amp;IF(J82=7,RANK(L82,$AD$19:$AD$323,0)+COUNTIF($AD$1:AD81,AD82),"")&amp;IF(J82=8,RANK(L82,$AE$19:$AE$323,0)+COUNTIF($AE$1:AE81,AE82),"")&amp;IF(J82=9,RANK(L82,$AF$19:$AF$323,0)+COUNTIF($AF$1:AF81,AF82),"")&amp;IF(J82=10,RANK(L82,$AG$19:$AG$323,0)+COUNTIF($AG$1:AG81,AG82),"")&amp;IF(J82=11,RANK(L82,$AH$19:$AH$323,0)+COUNTIF($AH$1:AH81,AH82),"")</f>
        <v>64</v>
      </c>
      <c r="N82" s="9" t="s">
        <v>236</v>
      </c>
      <c r="Z82" s="10" t="str">
        <f t="shared" si="5"/>
        <v/>
      </c>
      <c r="AA82" s="10" t="str">
        <f t="shared" si="6"/>
        <v/>
      </c>
      <c r="AB82" s="10" t="str">
        <f t="shared" si="7"/>
        <v/>
      </c>
      <c r="AC82" s="10" t="str">
        <f t="shared" si="8"/>
        <v/>
      </c>
      <c r="AD82" s="10">
        <f t="shared" si="9"/>
        <v>48</v>
      </c>
      <c r="AE82" s="10" t="str">
        <f t="shared" si="10"/>
        <v/>
      </c>
      <c r="AF82" s="10" t="str">
        <f t="shared" si="11"/>
        <v/>
      </c>
      <c r="AG82" s="10" t="str">
        <f t="shared" si="12"/>
        <v/>
      </c>
      <c r="AH82" s="10" t="str">
        <f t="shared" si="13"/>
        <v/>
      </c>
      <c r="AI82" s="13" t="str">
        <f t="shared" si="14"/>
        <v>52</v>
      </c>
      <c r="AJ82" s="11">
        <f t="shared" si="15"/>
        <v>52</v>
      </c>
    </row>
    <row r="83" spans="1:36" x14ac:dyDescent="0.25">
      <c r="A83" s="1">
        <v>65</v>
      </c>
      <c r="B83" s="4">
        <v>48</v>
      </c>
      <c r="C83" s="9" t="s">
        <v>423</v>
      </c>
      <c r="D83" s="9" t="s">
        <v>98</v>
      </c>
      <c r="E83" s="9" t="s">
        <v>47</v>
      </c>
      <c r="F83" s="9">
        <v>2849353680</v>
      </c>
      <c r="G83" s="9" t="s">
        <v>43</v>
      </c>
      <c r="H83" s="27"/>
      <c r="I83" s="6">
        <v>7</v>
      </c>
      <c r="J83" s="6">
        <v>7</v>
      </c>
      <c r="K83" s="9">
        <v>12</v>
      </c>
      <c r="L83" s="7">
        <f t="shared" si="16"/>
        <v>48</v>
      </c>
      <c r="M83" s="8" t="str">
        <f>IF(J83=4,RANK(L83,$AA$19:$AA$323,0)+COUNTIF($AA$1:AA82,AA83),"")&amp;IF(J83=5,RANK(L83,$AB$19:$AB$323,0)+COUNTIF($AB$1:AB82,AB83),"")&amp;IF(J83=6,RANK(L83,$AC$19:$AC$323,0)+COUNTIF($AC$1:AC82,AC83),"")&amp;IF(J83=7,RANK(L83,$AD$19:$AD$323,0)+COUNTIF($AD$1:AD82,AD83),"")&amp;IF(J83=8,RANK(L83,$AE$19:$AE$323,0)+COUNTIF($AE$1:AE82,AE83),"")&amp;IF(J83=9,RANK(L83,$AF$19:$AF$323,0)+COUNTIF($AF$1:AF82,AF83),"")&amp;IF(J83=10,RANK(L83,$AG$19:$AG$323,0)+COUNTIF($AG$1:AG82,AG83),"")&amp;IF(J83=11,RANK(L83,$AH$19:$AH$323,0)+COUNTIF($AH$1:AH82,AH83),"")</f>
        <v>65</v>
      </c>
      <c r="N83" s="9" t="s">
        <v>236</v>
      </c>
      <c r="Z83" s="10" t="str">
        <f t="shared" si="5"/>
        <v/>
      </c>
      <c r="AA83" s="10" t="str">
        <f t="shared" si="6"/>
        <v/>
      </c>
      <c r="AB83" s="10" t="str">
        <f t="shared" si="7"/>
        <v/>
      </c>
      <c r="AC83" s="10" t="str">
        <f t="shared" si="8"/>
        <v/>
      </c>
      <c r="AD83" s="10">
        <f t="shared" si="9"/>
        <v>48</v>
      </c>
      <c r="AE83" s="10" t="str">
        <f t="shared" si="10"/>
        <v/>
      </c>
      <c r="AF83" s="10" t="str">
        <f t="shared" si="11"/>
        <v/>
      </c>
      <c r="AG83" s="10" t="str">
        <f t="shared" si="12"/>
        <v/>
      </c>
      <c r="AH83" s="10" t="str">
        <f t="shared" si="13"/>
        <v/>
      </c>
      <c r="AI83" s="13" t="str">
        <f t="shared" si="14"/>
        <v>52</v>
      </c>
      <c r="AJ83" s="11">
        <f t="shared" si="15"/>
        <v>52</v>
      </c>
    </row>
    <row r="84" spans="1:36" x14ac:dyDescent="0.25">
      <c r="A84" s="1">
        <v>66</v>
      </c>
      <c r="B84" s="4">
        <v>48</v>
      </c>
      <c r="C84" s="9" t="s">
        <v>424</v>
      </c>
      <c r="D84" s="9" t="s">
        <v>206</v>
      </c>
      <c r="E84" s="9" t="s">
        <v>37</v>
      </c>
      <c r="F84" s="9">
        <v>772796297</v>
      </c>
      <c r="G84" s="9" t="s">
        <v>43</v>
      </c>
      <c r="H84" s="27"/>
      <c r="I84" s="6">
        <v>7</v>
      </c>
      <c r="J84" s="6">
        <v>7</v>
      </c>
      <c r="K84" s="9">
        <v>12</v>
      </c>
      <c r="L84" s="7">
        <f t="shared" si="16"/>
        <v>48</v>
      </c>
      <c r="M84" s="8" t="str">
        <f>IF(J84=4,RANK(L84,$AA$19:$AA$323,0)+COUNTIF($AA$1:AA83,AA84),"")&amp;IF(J84=5,RANK(L84,$AB$19:$AB$323,0)+COUNTIF($AB$1:AB83,AB84),"")&amp;IF(J84=6,RANK(L84,$AC$19:$AC$323,0)+COUNTIF($AC$1:AC83,AC84),"")&amp;IF(J84=7,RANK(L84,$AD$19:$AD$323,0)+COUNTIF($AD$1:AD83,AD84),"")&amp;IF(J84=8,RANK(L84,$AE$19:$AE$323,0)+COUNTIF($AE$1:AE83,AE84),"")&amp;IF(J84=9,RANK(L84,$AF$19:$AF$323,0)+COUNTIF($AF$1:AF83,AF84),"")&amp;IF(J84=10,RANK(L84,$AG$19:$AG$323,0)+COUNTIF($AG$1:AG83,AG84),"")&amp;IF(J84=11,RANK(L84,$AH$19:$AH$323,0)+COUNTIF($AH$1:AH83,AH84),"")</f>
        <v>66</v>
      </c>
      <c r="N84" s="9" t="s">
        <v>236</v>
      </c>
      <c r="Z84" s="10" t="str">
        <f t="shared" ref="Z84:Z147" si="17">IF(N84="победитель",1+J84,IF(N84="призер",100+J84,""))</f>
        <v/>
      </c>
      <c r="AA84" s="10" t="str">
        <f t="shared" ref="AA84:AA147" si="18">IF(J84=4,L84,"")</f>
        <v/>
      </c>
      <c r="AB84" s="10" t="str">
        <f t="shared" ref="AB84:AB147" si="19">IF(J84=5,L84,"")</f>
        <v/>
      </c>
      <c r="AC84" s="10" t="str">
        <f t="shared" ref="AC84:AC147" si="20">IF(J84=6,L84,"")</f>
        <v/>
      </c>
      <c r="AD84" s="10">
        <f t="shared" ref="AD84:AD147" si="21">IF(J84=7,L84,"")</f>
        <v>48</v>
      </c>
      <c r="AE84" s="10" t="str">
        <f t="shared" ref="AE84:AE147" si="22">IF(J84=8,L84,"")</f>
        <v/>
      </c>
      <c r="AF84" s="10" t="str">
        <f t="shared" ref="AF84:AF147" si="23">IF(J84=9,L84,"")</f>
        <v/>
      </c>
      <c r="AG84" s="10" t="str">
        <f t="shared" ref="AG84:AG147" si="24">IF(J84=10,L84,"")</f>
        <v/>
      </c>
      <c r="AH84" s="10" t="str">
        <f t="shared" ref="AH84:AH147" si="25">IF(J84=11,L84,"")</f>
        <v/>
      </c>
      <c r="AI84" s="13" t="str">
        <f t="shared" ref="AI84:AI147" si="26">IF(J84=4,RANK(L84,$AA$19:$AA$323,0),"")&amp;IF(J84=5,RANK(L84,$AB$19:$AB$323,0),"")&amp;IF(J84=6,RANK(L84,$AC$19:$AC$323,0),"")&amp;IF(J84=7,RANK(L84,$AD$19:$AD$323,0),"")&amp;IF(J84=8,RANK(L84,$AE$19:$AE$323,0),"")&amp;IF(J84=9,RANK(L84,$AF$19:$AF$323,0),"")&amp;IF(J84=10,RANK(L84,$AG$19:$AG$323,0),"")&amp;IF(J84=11,RANK(L84,$AH$19:$AH$323,0),"")</f>
        <v>52</v>
      </c>
      <c r="AJ84" s="11">
        <f t="shared" ref="AJ84:AJ147" si="27">AI84+1-1</f>
        <v>52</v>
      </c>
    </row>
    <row r="85" spans="1:36" x14ac:dyDescent="0.25">
      <c r="A85" s="1">
        <v>67</v>
      </c>
      <c r="B85" s="4">
        <v>48</v>
      </c>
      <c r="C85" s="9" t="s">
        <v>425</v>
      </c>
      <c r="D85" s="9" t="s">
        <v>36</v>
      </c>
      <c r="E85" s="9" t="s">
        <v>180</v>
      </c>
      <c r="F85" s="9">
        <v>1761097061</v>
      </c>
      <c r="G85" s="9" t="s">
        <v>43</v>
      </c>
      <c r="H85" s="27"/>
      <c r="I85" s="6">
        <v>7</v>
      </c>
      <c r="J85" s="6">
        <v>7</v>
      </c>
      <c r="K85" s="9">
        <v>12</v>
      </c>
      <c r="L85" s="7">
        <f t="shared" si="16"/>
        <v>48</v>
      </c>
      <c r="M85" s="8" t="str">
        <f>IF(J85=4,RANK(L85,$AA$19:$AA$323,0)+COUNTIF($AA$1:AA84,AA85),"")&amp;IF(J85=5,RANK(L85,$AB$19:$AB$323,0)+COUNTIF($AB$1:AB84,AB85),"")&amp;IF(J85=6,RANK(L85,$AC$19:$AC$323,0)+COUNTIF($AC$1:AC84,AC85),"")&amp;IF(J85=7,RANK(L85,$AD$19:$AD$323,0)+COUNTIF($AD$1:AD84,AD85),"")&amp;IF(J85=8,RANK(L85,$AE$19:$AE$323,0)+COUNTIF($AE$1:AE84,AE85),"")&amp;IF(J85=9,RANK(L85,$AF$19:$AF$323,0)+COUNTIF($AF$1:AF84,AF85),"")&amp;IF(J85=10,RANK(L85,$AG$19:$AG$323,0)+COUNTIF($AG$1:AG84,AG85),"")&amp;IF(J85=11,RANK(L85,$AH$19:$AH$323,0)+COUNTIF($AH$1:AH84,AH85),"")</f>
        <v>67</v>
      </c>
      <c r="N85" s="9" t="s">
        <v>236</v>
      </c>
      <c r="Z85" s="10" t="str">
        <f t="shared" si="17"/>
        <v/>
      </c>
      <c r="AA85" s="10" t="str">
        <f t="shared" si="18"/>
        <v/>
      </c>
      <c r="AB85" s="10" t="str">
        <f t="shared" si="19"/>
        <v/>
      </c>
      <c r="AC85" s="10" t="str">
        <f t="shared" si="20"/>
        <v/>
      </c>
      <c r="AD85" s="10">
        <f t="shared" si="21"/>
        <v>48</v>
      </c>
      <c r="AE85" s="10" t="str">
        <f t="shared" si="22"/>
        <v/>
      </c>
      <c r="AF85" s="10" t="str">
        <f t="shared" si="23"/>
        <v/>
      </c>
      <c r="AG85" s="10" t="str">
        <f t="shared" si="24"/>
        <v/>
      </c>
      <c r="AH85" s="10" t="str">
        <f t="shared" si="25"/>
        <v/>
      </c>
      <c r="AI85" s="13" t="str">
        <f t="shared" si="26"/>
        <v>52</v>
      </c>
      <c r="AJ85" s="11">
        <f t="shared" si="27"/>
        <v>52</v>
      </c>
    </row>
    <row r="86" spans="1:36" x14ac:dyDescent="0.25">
      <c r="A86" s="1">
        <v>68</v>
      </c>
      <c r="B86" s="4">
        <v>48</v>
      </c>
      <c r="C86" s="9" t="s">
        <v>426</v>
      </c>
      <c r="D86" s="9" t="s">
        <v>173</v>
      </c>
      <c r="E86" s="9" t="s">
        <v>208</v>
      </c>
      <c r="F86" s="9">
        <v>3633560657</v>
      </c>
      <c r="G86" s="9" t="s">
        <v>53</v>
      </c>
      <c r="H86" s="27"/>
      <c r="I86" s="6">
        <v>7</v>
      </c>
      <c r="J86" s="6">
        <v>7</v>
      </c>
      <c r="K86" s="9">
        <v>11</v>
      </c>
      <c r="L86" s="7">
        <f t="shared" ref="L86:L149" si="28">K86*100/(IF(J86=$A$8,$H$8,IF(J86=$A$9,$H$9,IF(J86=$A$10,$H$10,IF(J86=$A$11,$H$11,IF(J86=$A$12,$H$12,IF(J86=$A$13,$H$13,IF(J86=$A$14,$H$14,$H$15))))))))</f>
        <v>44</v>
      </c>
      <c r="M86" s="8" t="str">
        <f>IF(J86=4,RANK(L86,$AA$19:$AA$323,0)+COUNTIF($AA$1:AA85,AA86),"")&amp;IF(J86=5,RANK(L86,$AB$19:$AB$323,0)+COUNTIF($AB$1:AB85,AB86),"")&amp;IF(J86=6,RANK(L86,$AC$19:$AC$323,0)+COUNTIF($AC$1:AC85,AC86),"")&amp;IF(J86=7,RANK(L86,$AD$19:$AD$323,0)+COUNTIF($AD$1:AD85,AD86),"")&amp;IF(J86=8,RANK(L86,$AE$19:$AE$323,0)+COUNTIF($AE$1:AE85,AE86),"")&amp;IF(J86=9,RANK(L86,$AF$19:$AF$323,0)+COUNTIF($AF$1:AF85,AF86),"")&amp;IF(J86=10,RANK(L86,$AG$19:$AG$323,0)+COUNTIF($AG$1:AG85,AG86),"")&amp;IF(J86=11,RANK(L86,$AH$19:$AH$323,0)+COUNTIF($AH$1:AH85,AH86),"")</f>
        <v>68</v>
      </c>
      <c r="N86" s="9" t="s">
        <v>236</v>
      </c>
      <c r="Z86" s="10" t="str">
        <f t="shared" si="17"/>
        <v/>
      </c>
      <c r="AA86" s="10" t="str">
        <f t="shared" si="18"/>
        <v/>
      </c>
      <c r="AB86" s="10" t="str">
        <f t="shared" si="19"/>
        <v/>
      </c>
      <c r="AC86" s="10" t="str">
        <f t="shared" si="20"/>
        <v/>
      </c>
      <c r="AD86" s="10">
        <f t="shared" si="21"/>
        <v>44</v>
      </c>
      <c r="AE86" s="10" t="str">
        <f t="shared" si="22"/>
        <v/>
      </c>
      <c r="AF86" s="10" t="str">
        <f t="shared" si="23"/>
        <v/>
      </c>
      <c r="AG86" s="10" t="str">
        <f t="shared" si="24"/>
        <v/>
      </c>
      <c r="AH86" s="10" t="str">
        <f t="shared" si="25"/>
        <v/>
      </c>
      <c r="AI86" s="13" t="str">
        <f t="shared" si="26"/>
        <v>68</v>
      </c>
      <c r="AJ86" s="11">
        <f t="shared" si="27"/>
        <v>68</v>
      </c>
    </row>
    <row r="87" spans="1:36" x14ac:dyDescent="0.25">
      <c r="A87" s="1">
        <v>69</v>
      </c>
      <c r="B87" s="4">
        <v>48</v>
      </c>
      <c r="C87" s="9" t="s">
        <v>427</v>
      </c>
      <c r="D87" s="9" t="s">
        <v>96</v>
      </c>
      <c r="E87" s="9" t="s">
        <v>117</v>
      </c>
      <c r="F87" s="9">
        <v>3322659888</v>
      </c>
      <c r="G87" s="9" t="s">
        <v>43</v>
      </c>
      <c r="H87" s="27"/>
      <c r="I87" s="6">
        <v>7</v>
      </c>
      <c r="J87" s="6">
        <v>7</v>
      </c>
      <c r="K87" s="9">
        <v>11</v>
      </c>
      <c r="L87" s="7">
        <f t="shared" si="28"/>
        <v>44</v>
      </c>
      <c r="M87" s="8" t="str">
        <f>IF(J87=4,RANK(L87,$AA$19:$AA$323,0)+COUNTIF($AA$1:AA86,AA87),"")&amp;IF(J87=5,RANK(L87,$AB$19:$AB$323,0)+COUNTIF($AB$1:AB86,AB87),"")&amp;IF(J87=6,RANK(L87,$AC$19:$AC$323,0)+COUNTIF($AC$1:AC86,AC87),"")&amp;IF(J87=7,RANK(L87,$AD$19:$AD$323,0)+COUNTIF($AD$1:AD86,AD87),"")&amp;IF(J87=8,RANK(L87,$AE$19:$AE$323,0)+COUNTIF($AE$1:AE86,AE87),"")&amp;IF(J87=9,RANK(L87,$AF$19:$AF$323,0)+COUNTIF($AF$1:AF86,AF87),"")&amp;IF(J87=10,RANK(L87,$AG$19:$AG$323,0)+COUNTIF($AG$1:AG86,AG87),"")&amp;IF(J87=11,RANK(L87,$AH$19:$AH$323,0)+COUNTIF($AH$1:AH86,AH87),"")</f>
        <v>69</v>
      </c>
      <c r="N87" s="9" t="s">
        <v>236</v>
      </c>
      <c r="Z87" s="10" t="str">
        <f t="shared" si="17"/>
        <v/>
      </c>
      <c r="AA87" s="10" t="str">
        <f t="shared" si="18"/>
        <v/>
      </c>
      <c r="AB87" s="10" t="str">
        <f t="shared" si="19"/>
        <v/>
      </c>
      <c r="AC87" s="10" t="str">
        <f t="shared" si="20"/>
        <v/>
      </c>
      <c r="AD87" s="10">
        <f t="shared" si="21"/>
        <v>44</v>
      </c>
      <c r="AE87" s="10" t="str">
        <f t="shared" si="22"/>
        <v/>
      </c>
      <c r="AF87" s="10" t="str">
        <f t="shared" si="23"/>
        <v/>
      </c>
      <c r="AG87" s="10" t="str">
        <f t="shared" si="24"/>
        <v/>
      </c>
      <c r="AH87" s="10" t="str">
        <f t="shared" si="25"/>
        <v/>
      </c>
      <c r="AI87" s="13" t="str">
        <f t="shared" si="26"/>
        <v>68</v>
      </c>
      <c r="AJ87" s="11">
        <f t="shared" si="27"/>
        <v>68</v>
      </c>
    </row>
    <row r="88" spans="1:36" x14ac:dyDescent="0.25">
      <c r="A88" s="1">
        <v>70</v>
      </c>
      <c r="B88" s="4">
        <v>48</v>
      </c>
      <c r="C88" s="9" t="s">
        <v>428</v>
      </c>
      <c r="D88" s="9" t="s">
        <v>267</v>
      </c>
      <c r="E88" s="9" t="s">
        <v>102</v>
      </c>
      <c r="F88" s="9">
        <v>824087645</v>
      </c>
      <c r="G88" s="9" t="s">
        <v>43</v>
      </c>
      <c r="H88" s="27"/>
      <c r="I88" s="6">
        <v>7</v>
      </c>
      <c r="J88" s="6">
        <v>7</v>
      </c>
      <c r="K88" s="9">
        <v>11</v>
      </c>
      <c r="L88" s="7">
        <f t="shared" si="28"/>
        <v>44</v>
      </c>
      <c r="M88" s="8" t="str">
        <f>IF(J88=4,RANK(L88,$AA$19:$AA$323,0)+COUNTIF($AA$1:AA87,AA88),"")&amp;IF(J88=5,RANK(L88,$AB$19:$AB$323,0)+COUNTIF($AB$1:AB87,AB88),"")&amp;IF(J88=6,RANK(L88,$AC$19:$AC$323,0)+COUNTIF($AC$1:AC87,AC88),"")&amp;IF(J88=7,RANK(L88,$AD$19:$AD$323,0)+COUNTIF($AD$1:AD87,AD88),"")&amp;IF(J88=8,RANK(L88,$AE$19:$AE$323,0)+COUNTIF($AE$1:AE87,AE88),"")&amp;IF(J88=9,RANK(L88,$AF$19:$AF$323,0)+COUNTIF($AF$1:AF87,AF88),"")&amp;IF(J88=10,RANK(L88,$AG$19:$AG$323,0)+COUNTIF($AG$1:AG87,AG88),"")&amp;IF(J88=11,RANK(L88,$AH$19:$AH$323,0)+COUNTIF($AH$1:AH87,AH88),"")</f>
        <v>70</v>
      </c>
      <c r="N88" s="9" t="s">
        <v>236</v>
      </c>
      <c r="Z88" s="10" t="str">
        <f t="shared" si="17"/>
        <v/>
      </c>
      <c r="AA88" s="10" t="str">
        <f t="shared" si="18"/>
        <v/>
      </c>
      <c r="AB88" s="10" t="str">
        <f t="shared" si="19"/>
        <v/>
      </c>
      <c r="AC88" s="10" t="str">
        <f t="shared" si="20"/>
        <v/>
      </c>
      <c r="AD88" s="10">
        <f t="shared" si="21"/>
        <v>44</v>
      </c>
      <c r="AE88" s="10" t="str">
        <f t="shared" si="22"/>
        <v/>
      </c>
      <c r="AF88" s="10" t="str">
        <f t="shared" si="23"/>
        <v/>
      </c>
      <c r="AG88" s="10" t="str">
        <f t="shared" si="24"/>
        <v/>
      </c>
      <c r="AH88" s="10" t="str">
        <f t="shared" si="25"/>
        <v/>
      </c>
      <c r="AI88" s="13" t="str">
        <f t="shared" si="26"/>
        <v>68</v>
      </c>
      <c r="AJ88" s="11">
        <f t="shared" si="27"/>
        <v>68</v>
      </c>
    </row>
    <row r="89" spans="1:36" x14ac:dyDescent="0.25">
      <c r="A89" s="1">
        <v>71</v>
      </c>
      <c r="B89" s="4">
        <v>48</v>
      </c>
      <c r="C89" s="9" t="s">
        <v>429</v>
      </c>
      <c r="D89" s="9" t="s">
        <v>33</v>
      </c>
      <c r="E89" s="9" t="s">
        <v>99</v>
      </c>
      <c r="F89" s="9">
        <v>3699707096</v>
      </c>
      <c r="G89" s="9" t="s">
        <v>53</v>
      </c>
      <c r="H89" s="27"/>
      <c r="I89" s="6">
        <v>7</v>
      </c>
      <c r="J89" s="6">
        <v>7</v>
      </c>
      <c r="K89" s="9">
        <v>11</v>
      </c>
      <c r="L89" s="7">
        <f t="shared" si="28"/>
        <v>44</v>
      </c>
      <c r="M89" s="8" t="str">
        <f>IF(J89=4,RANK(L89,$AA$19:$AA$323,0)+COUNTIF($AA$1:AA88,AA89),"")&amp;IF(J89=5,RANK(L89,$AB$19:$AB$323,0)+COUNTIF($AB$1:AB88,AB89),"")&amp;IF(J89=6,RANK(L89,$AC$19:$AC$323,0)+COUNTIF($AC$1:AC88,AC89),"")&amp;IF(J89=7,RANK(L89,$AD$19:$AD$323,0)+COUNTIF($AD$1:AD88,AD89),"")&amp;IF(J89=8,RANK(L89,$AE$19:$AE$323,0)+COUNTIF($AE$1:AE88,AE89),"")&amp;IF(J89=9,RANK(L89,$AF$19:$AF$323,0)+COUNTIF($AF$1:AF88,AF89),"")&amp;IF(J89=10,RANK(L89,$AG$19:$AG$323,0)+COUNTIF($AG$1:AG88,AG89),"")&amp;IF(J89=11,RANK(L89,$AH$19:$AH$323,0)+COUNTIF($AH$1:AH88,AH89),"")</f>
        <v>71</v>
      </c>
      <c r="N89" s="9" t="s">
        <v>236</v>
      </c>
      <c r="Z89" s="10" t="str">
        <f t="shared" si="17"/>
        <v/>
      </c>
      <c r="AA89" s="10" t="str">
        <f t="shared" si="18"/>
        <v/>
      </c>
      <c r="AB89" s="10" t="str">
        <f t="shared" si="19"/>
        <v/>
      </c>
      <c r="AC89" s="10" t="str">
        <f t="shared" si="20"/>
        <v/>
      </c>
      <c r="AD89" s="10">
        <f t="shared" si="21"/>
        <v>44</v>
      </c>
      <c r="AE89" s="10" t="str">
        <f t="shared" si="22"/>
        <v/>
      </c>
      <c r="AF89" s="10" t="str">
        <f t="shared" si="23"/>
        <v/>
      </c>
      <c r="AG89" s="10" t="str">
        <f t="shared" si="24"/>
        <v/>
      </c>
      <c r="AH89" s="10" t="str">
        <f t="shared" si="25"/>
        <v/>
      </c>
      <c r="AI89" s="13" t="str">
        <f t="shared" si="26"/>
        <v>68</v>
      </c>
      <c r="AJ89" s="11">
        <f t="shared" si="27"/>
        <v>68</v>
      </c>
    </row>
    <row r="90" spans="1:36" x14ac:dyDescent="0.25">
      <c r="A90" s="1">
        <v>72</v>
      </c>
      <c r="B90" s="4">
        <v>48</v>
      </c>
      <c r="C90" s="9" t="s">
        <v>430</v>
      </c>
      <c r="D90" s="9" t="s">
        <v>224</v>
      </c>
      <c r="E90" s="9" t="s">
        <v>65</v>
      </c>
      <c r="F90" s="9">
        <v>2901407831</v>
      </c>
      <c r="G90" s="9" t="s">
        <v>53</v>
      </c>
      <c r="H90" s="27"/>
      <c r="I90" s="6">
        <v>7</v>
      </c>
      <c r="J90" s="6">
        <v>7</v>
      </c>
      <c r="K90" s="9">
        <v>11</v>
      </c>
      <c r="L90" s="7">
        <f t="shared" si="28"/>
        <v>44</v>
      </c>
      <c r="M90" s="8" t="str">
        <f>IF(J90=4,RANK(L90,$AA$19:$AA$323,0)+COUNTIF($AA$1:AA89,AA90),"")&amp;IF(J90=5,RANK(L90,$AB$19:$AB$323,0)+COUNTIF($AB$1:AB89,AB90),"")&amp;IF(J90=6,RANK(L90,$AC$19:$AC$323,0)+COUNTIF($AC$1:AC89,AC90),"")&amp;IF(J90=7,RANK(L90,$AD$19:$AD$323,0)+COUNTIF($AD$1:AD89,AD90),"")&amp;IF(J90=8,RANK(L90,$AE$19:$AE$323,0)+COUNTIF($AE$1:AE89,AE90),"")&amp;IF(J90=9,RANK(L90,$AF$19:$AF$323,0)+COUNTIF($AF$1:AF89,AF90),"")&amp;IF(J90=10,RANK(L90,$AG$19:$AG$323,0)+COUNTIF($AG$1:AG89,AG90),"")&amp;IF(J90=11,RANK(L90,$AH$19:$AH$323,0)+COUNTIF($AH$1:AH89,AH90),"")</f>
        <v>72</v>
      </c>
      <c r="N90" s="9" t="s">
        <v>236</v>
      </c>
      <c r="Z90" s="10" t="str">
        <f t="shared" si="17"/>
        <v/>
      </c>
      <c r="AA90" s="10" t="str">
        <f t="shared" si="18"/>
        <v/>
      </c>
      <c r="AB90" s="10" t="str">
        <f t="shared" si="19"/>
        <v/>
      </c>
      <c r="AC90" s="10" t="str">
        <f t="shared" si="20"/>
        <v/>
      </c>
      <c r="AD90" s="10">
        <f t="shared" si="21"/>
        <v>44</v>
      </c>
      <c r="AE90" s="10" t="str">
        <f t="shared" si="22"/>
        <v/>
      </c>
      <c r="AF90" s="10" t="str">
        <f t="shared" si="23"/>
        <v/>
      </c>
      <c r="AG90" s="10" t="str">
        <f t="shared" si="24"/>
        <v/>
      </c>
      <c r="AH90" s="10" t="str">
        <f t="shared" si="25"/>
        <v/>
      </c>
      <c r="AI90" s="13" t="str">
        <f t="shared" si="26"/>
        <v>68</v>
      </c>
      <c r="AJ90" s="11">
        <f t="shared" si="27"/>
        <v>68</v>
      </c>
    </row>
    <row r="91" spans="1:36" x14ac:dyDescent="0.25">
      <c r="A91" s="1">
        <v>73</v>
      </c>
      <c r="B91" s="4">
        <v>48</v>
      </c>
      <c r="C91" s="9" t="s">
        <v>431</v>
      </c>
      <c r="D91" s="9" t="s">
        <v>36</v>
      </c>
      <c r="E91" s="9" t="s">
        <v>52</v>
      </c>
      <c r="F91" s="9">
        <v>4009889145</v>
      </c>
      <c r="G91" s="9" t="s">
        <v>43</v>
      </c>
      <c r="H91" s="27"/>
      <c r="I91" s="6">
        <v>7</v>
      </c>
      <c r="J91" s="6">
        <v>7</v>
      </c>
      <c r="K91" s="9">
        <v>11</v>
      </c>
      <c r="L91" s="7">
        <f t="shared" si="28"/>
        <v>44</v>
      </c>
      <c r="M91" s="8" t="str">
        <f>IF(J91=4,RANK(L91,$AA$19:$AA$323,0)+COUNTIF($AA$1:AA90,AA91),"")&amp;IF(J91=5,RANK(L91,$AB$19:$AB$323,0)+COUNTIF($AB$1:AB90,AB91),"")&amp;IF(J91=6,RANK(L91,$AC$19:$AC$323,0)+COUNTIF($AC$1:AC90,AC91),"")&amp;IF(J91=7,RANK(L91,$AD$19:$AD$323,0)+COUNTIF($AD$1:AD90,AD91),"")&amp;IF(J91=8,RANK(L91,$AE$19:$AE$323,0)+COUNTIF($AE$1:AE90,AE91),"")&amp;IF(J91=9,RANK(L91,$AF$19:$AF$323,0)+COUNTIF($AF$1:AF90,AF91),"")&amp;IF(J91=10,RANK(L91,$AG$19:$AG$323,0)+COUNTIF($AG$1:AG90,AG91),"")&amp;IF(J91=11,RANK(L91,$AH$19:$AH$323,0)+COUNTIF($AH$1:AH90,AH91),"")</f>
        <v>73</v>
      </c>
      <c r="N91" s="9" t="s">
        <v>236</v>
      </c>
      <c r="Z91" s="10" t="str">
        <f t="shared" si="17"/>
        <v/>
      </c>
      <c r="AA91" s="10" t="str">
        <f t="shared" si="18"/>
        <v/>
      </c>
      <c r="AB91" s="10" t="str">
        <f t="shared" si="19"/>
        <v/>
      </c>
      <c r="AC91" s="10" t="str">
        <f t="shared" si="20"/>
        <v/>
      </c>
      <c r="AD91" s="10">
        <f t="shared" si="21"/>
        <v>44</v>
      </c>
      <c r="AE91" s="10" t="str">
        <f t="shared" si="22"/>
        <v/>
      </c>
      <c r="AF91" s="10" t="str">
        <f t="shared" si="23"/>
        <v/>
      </c>
      <c r="AG91" s="10" t="str">
        <f t="shared" si="24"/>
        <v/>
      </c>
      <c r="AH91" s="10" t="str">
        <f t="shared" si="25"/>
        <v/>
      </c>
      <c r="AI91" s="13" t="str">
        <f t="shared" si="26"/>
        <v>68</v>
      </c>
      <c r="AJ91" s="11">
        <f t="shared" si="27"/>
        <v>68</v>
      </c>
    </row>
    <row r="92" spans="1:36" x14ac:dyDescent="0.25">
      <c r="A92" s="1">
        <v>74</v>
      </c>
      <c r="B92" s="4">
        <v>48</v>
      </c>
      <c r="C92" s="9" t="s">
        <v>432</v>
      </c>
      <c r="D92" s="9" t="s">
        <v>147</v>
      </c>
      <c r="E92" s="9" t="s">
        <v>102</v>
      </c>
      <c r="F92" s="9">
        <v>2057781034</v>
      </c>
      <c r="G92" s="9" t="s">
        <v>53</v>
      </c>
      <c r="H92" s="27"/>
      <c r="I92" s="6">
        <v>7</v>
      </c>
      <c r="J92" s="6">
        <v>7</v>
      </c>
      <c r="K92" s="9">
        <v>11</v>
      </c>
      <c r="L92" s="7">
        <f t="shared" si="28"/>
        <v>44</v>
      </c>
      <c r="M92" s="8" t="str">
        <f>IF(J92=4,RANK(L92,$AA$19:$AA$323,0)+COUNTIF($AA$1:AA91,AA92),"")&amp;IF(J92=5,RANK(L92,$AB$19:$AB$323,0)+COUNTIF($AB$1:AB91,AB92),"")&amp;IF(J92=6,RANK(L92,$AC$19:$AC$323,0)+COUNTIF($AC$1:AC91,AC92),"")&amp;IF(J92=7,RANK(L92,$AD$19:$AD$323,0)+COUNTIF($AD$1:AD91,AD92),"")&amp;IF(J92=8,RANK(L92,$AE$19:$AE$323,0)+COUNTIF($AE$1:AE91,AE92),"")&amp;IF(J92=9,RANK(L92,$AF$19:$AF$323,0)+COUNTIF($AF$1:AF91,AF92),"")&amp;IF(J92=10,RANK(L92,$AG$19:$AG$323,0)+COUNTIF($AG$1:AG91,AG92),"")&amp;IF(J92=11,RANK(L92,$AH$19:$AH$323,0)+COUNTIF($AH$1:AH91,AH92),"")</f>
        <v>74</v>
      </c>
      <c r="N92" s="9" t="s">
        <v>236</v>
      </c>
      <c r="Z92" s="10" t="str">
        <f t="shared" si="17"/>
        <v/>
      </c>
      <c r="AA92" s="10" t="str">
        <f t="shared" si="18"/>
        <v/>
      </c>
      <c r="AB92" s="10" t="str">
        <f t="shared" si="19"/>
        <v/>
      </c>
      <c r="AC92" s="10" t="str">
        <f t="shared" si="20"/>
        <v/>
      </c>
      <c r="AD92" s="10">
        <f t="shared" si="21"/>
        <v>44</v>
      </c>
      <c r="AE92" s="10" t="str">
        <f t="shared" si="22"/>
        <v/>
      </c>
      <c r="AF92" s="10" t="str">
        <f t="shared" si="23"/>
        <v/>
      </c>
      <c r="AG92" s="10" t="str">
        <f t="shared" si="24"/>
        <v/>
      </c>
      <c r="AH92" s="10" t="str">
        <f t="shared" si="25"/>
        <v/>
      </c>
      <c r="AI92" s="13" t="str">
        <f t="shared" si="26"/>
        <v>68</v>
      </c>
      <c r="AJ92" s="11">
        <f t="shared" si="27"/>
        <v>68</v>
      </c>
    </row>
    <row r="93" spans="1:36" x14ac:dyDescent="0.25">
      <c r="A93" s="1">
        <v>75</v>
      </c>
      <c r="B93" s="4">
        <v>48</v>
      </c>
      <c r="C93" s="9" t="s">
        <v>433</v>
      </c>
      <c r="D93" s="9" t="s">
        <v>161</v>
      </c>
      <c r="E93" s="9" t="s">
        <v>47</v>
      </c>
      <c r="F93" s="9">
        <v>1470704263</v>
      </c>
      <c r="G93" s="9" t="s">
        <v>53</v>
      </c>
      <c r="H93" s="27"/>
      <c r="I93" s="6">
        <v>7</v>
      </c>
      <c r="J93" s="6">
        <v>7</v>
      </c>
      <c r="K93" s="9">
        <v>11</v>
      </c>
      <c r="L93" s="7">
        <f t="shared" si="28"/>
        <v>44</v>
      </c>
      <c r="M93" s="8" t="str">
        <f>IF(J93=4,RANK(L93,$AA$19:$AA$323,0)+COUNTIF($AA$1:AA92,AA93),"")&amp;IF(J93=5,RANK(L93,$AB$19:$AB$323,0)+COUNTIF($AB$1:AB92,AB93),"")&amp;IF(J93=6,RANK(L93,$AC$19:$AC$323,0)+COUNTIF($AC$1:AC92,AC93),"")&amp;IF(J93=7,RANK(L93,$AD$19:$AD$323,0)+COUNTIF($AD$1:AD92,AD93),"")&amp;IF(J93=8,RANK(L93,$AE$19:$AE$323,0)+COUNTIF($AE$1:AE92,AE93),"")&amp;IF(J93=9,RANK(L93,$AF$19:$AF$323,0)+COUNTIF($AF$1:AF92,AF93),"")&amp;IF(J93=10,RANK(L93,$AG$19:$AG$323,0)+COUNTIF($AG$1:AG92,AG93),"")&amp;IF(J93=11,RANK(L93,$AH$19:$AH$323,0)+COUNTIF($AH$1:AH92,AH93),"")</f>
        <v>75</v>
      </c>
      <c r="N93" s="9" t="s">
        <v>236</v>
      </c>
      <c r="Z93" s="10" t="str">
        <f t="shared" si="17"/>
        <v/>
      </c>
      <c r="AA93" s="10" t="str">
        <f t="shared" si="18"/>
        <v/>
      </c>
      <c r="AB93" s="10" t="str">
        <f t="shared" si="19"/>
        <v/>
      </c>
      <c r="AC93" s="10" t="str">
        <f t="shared" si="20"/>
        <v/>
      </c>
      <c r="AD93" s="10">
        <f t="shared" si="21"/>
        <v>44</v>
      </c>
      <c r="AE93" s="10" t="str">
        <f t="shared" si="22"/>
        <v/>
      </c>
      <c r="AF93" s="10" t="str">
        <f t="shared" si="23"/>
        <v/>
      </c>
      <c r="AG93" s="10" t="str">
        <f t="shared" si="24"/>
        <v/>
      </c>
      <c r="AH93" s="10" t="str">
        <f t="shared" si="25"/>
        <v/>
      </c>
      <c r="AI93" s="13" t="str">
        <f t="shared" si="26"/>
        <v>68</v>
      </c>
      <c r="AJ93" s="11">
        <f t="shared" si="27"/>
        <v>68</v>
      </c>
    </row>
    <row r="94" spans="1:36" x14ac:dyDescent="0.25">
      <c r="A94" s="1">
        <v>76</v>
      </c>
      <c r="B94" s="4">
        <v>48</v>
      </c>
      <c r="C94" s="9" t="s">
        <v>152</v>
      </c>
      <c r="D94" s="9" t="s">
        <v>434</v>
      </c>
      <c r="E94" s="9" t="s">
        <v>128</v>
      </c>
      <c r="F94" s="9">
        <v>2741693931</v>
      </c>
      <c r="G94" s="9" t="s">
        <v>118</v>
      </c>
      <c r="H94" s="27"/>
      <c r="I94" s="6">
        <v>7</v>
      </c>
      <c r="J94" s="6">
        <v>7</v>
      </c>
      <c r="K94" s="9">
        <v>11</v>
      </c>
      <c r="L94" s="7">
        <f t="shared" si="28"/>
        <v>44</v>
      </c>
      <c r="M94" s="8" t="str">
        <f>IF(J94=4,RANK(L94,$AA$19:$AA$323,0)+COUNTIF($AA$1:AA93,AA94),"")&amp;IF(J94=5,RANK(L94,$AB$19:$AB$323,0)+COUNTIF($AB$1:AB93,AB94),"")&amp;IF(J94=6,RANK(L94,$AC$19:$AC$323,0)+COUNTIF($AC$1:AC93,AC94),"")&amp;IF(J94=7,RANK(L94,$AD$19:$AD$323,0)+COUNTIF($AD$1:AD93,AD94),"")&amp;IF(J94=8,RANK(L94,$AE$19:$AE$323,0)+COUNTIF($AE$1:AE93,AE94),"")&amp;IF(J94=9,RANK(L94,$AF$19:$AF$323,0)+COUNTIF($AF$1:AF93,AF94),"")&amp;IF(J94=10,RANK(L94,$AG$19:$AG$323,0)+COUNTIF($AG$1:AG93,AG94),"")&amp;IF(J94=11,RANK(L94,$AH$19:$AH$323,0)+COUNTIF($AH$1:AH93,AH94),"")</f>
        <v>76</v>
      </c>
      <c r="N94" s="9" t="s">
        <v>236</v>
      </c>
      <c r="Z94" s="10" t="str">
        <f t="shared" si="17"/>
        <v/>
      </c>
      <c r="AA94" s="10" t="str">
        <f t="shared" si="18"/>
        <v/>
      </c>
      <c r="AB94" s="10" t="str">
        <f t="shared" si="19"/>
        <v/>
      </c>
      <c r="AC94" s="10" t="str">
        <f t="shared" si="20"/>
        <v/>
      </c>
      <c r="AD94" s="10">
        <f t="shared" si="21"/>
        <v>44</v>
      </c>
      <c r="AE94" s="10" t="str">
        <f t="shared" si="22"/>
        <v/>
      </c>
      <c r="AF94" s="10" t="str">
        <f t="shared" si="23"/>
        <v/>
      </c>
      <c r="AG94" s="10" t="str">
        <f t="shared" si="24"/>
        <v/>
      </c>
      <c r="AH94" s="10" t="str">
        <f t="shared" si="25"/>
        <v/>
      </c>
      <c r="AI94" s="13" t="str">
        <f t="shared" si="26"/>
        <v>68</v>
      </c>
      <c r="AJ94" s="11">
        <f t="shared" si="27"/>
        <v>68</v>
      </c>
    </row>
    <row r="95" spans="1:36" x14ac:dyDescent="0.25">
      <c r="A95" s="1">
        <v>77</v>
      </c>
      <c r="B95" s="4">
        <v>48</v>
      </c>
      <c r="C95" s="9" t="s">
        <v>435</v>
      </c>
      <c r="D95" s="9" t="s">
        <v>39</v>
      </c>
      <c r="E95" s="9" t="s">
        <v>52</v>
      </c>
      <c r="F95" s="9">
        <v>2066155915</v>
      </c>
      <c r="G95" s="9" t="s">
        <v>53</v>
      </c>
      <c r="H95" s="27"/>
      <c r="I95" s="6">
        <v>7</v>
      </c>
      <c r="J95" s="6">
        <v>7</v>
      </c>
      <c r="K95" s="9">
        <v>11</v>
      </c>
      <c r="L95" s="7">
        <f t="shared" si="28"/>
        <v>44</v>
      </c>
      <c r="M95" s="8" t="str">
        <f>IF(J95=4,RANK(L95,$AA$19:$AA$323,0)+COUNTIF($AA$1:AA94,AA95),"")&amp;IF(J95=5,RANK(L95,$AB$19:$AB$323,0)+COUNTIF($AB$1:AB94,AB95),"")&amp;IF(J95=6,RANK(L95,$AC$19:$AC$323,0)+COUNTIF($AC$1:AC94,AC95),"")&amp;IF(J95=7,RANK(L95,$AD$19:$AD$323,0)+COUNTIF($AD$1:AD94,AD95),"")&amp;IF(J95=8,RANK(L95,$AE$19:$AE$323,0)+COUNTIF($AE$1:AE94,AE95),"")&amp;IF(J95=9,RANK(L95,$AF$19:$AF$323,0)+COUNTIF($AF$1:AF94,AF95),"")&amp;IF(J95=10,RANK(L95,$AG$19:$AG$323,0)+COUNTIF($AG$1:AG94,AG95),"")&amp;IF(J95=11,RANK(L95,$AH$19:$AH$323,0)+COUNTIF($AH$1:AH94,AH95),"")</f>
        <v>77</v>
      </c>
      <c r="N95" s="9" t="s">
        <v>236</v>
      </c>
      <c r="Z95" s="10" t="str">
        <f t="shared" si="17"/>
        <v/>
      </c>
      <c r="AA95" s="10" t="str">
        <f t="shared" si="18"/>
        <v/>
      </c>
      <c r="AB95" s="10" t="str">
        <f t="shared" si="19"/>
        <v/>
      </c>
      <c r="AC95" s="10" t="str">
        <f t="shared" si="20"/>
        <v/>
      </c>
      <c r="AD95" s="10">
        <f t="shared" si="21"/>
        <v>44</v>
      </c>
      <c r="AE95" s="10" t="str">
        <f t="shared" si="22"/>
        <v/>
      </c>
      <c r="AF95" s="10" t="str">
        <f t="shared" si="23"/>
        <v/>
      </c>
      <c r="AG95" s="10" t="str">
        <f t="shared" si="24"/>
        <v/>
      </c>
      <c r="AH95" s="10" t="str">
        <f t="shared" si="25"/>
        <v/>
      </c>
      <c r="AI95" s="13" t="str">
        <f t="shared" si="26"/>
        <v>68</v>
      </c>
      <c r="AJ95" s="11">
        <f t="shared" si="27"/>
        <v>68</v>
      </c>
    </row>
    <row r="96" spans="1:36" x14ac:dyDescent="0.25">
      <c r="A96" s="1">
        <v>78</v>
      </c>
      <c r="B96" s="4">
        <v>48</v>
      </c>
      <c r="C96" s="9" t="s">
        <v>436</v>
      </c>
      <c r="D96" s="9" t="s">
        <v>39</v>
      </c>
      <c r="E96" s="9" t="s">
        <v>37</v>
      </c>
      <c r="F96" s="9">
        <v>2967450454</v>
      </c>
      <c r="G96" s="9" t="s">
        <v>53</v>
      </c>
      <c r="H96" s="27"/>
      <c r="I96" s="6">
        <v>7</v>
      </c>
      <c r="J96" s="6">
        <v>7</v>
      </c>
      <c r="K96" s="9">
        <v>11</v>
      </c>
      <c r="L96" s="7">
        <f t="shared" si="28"/>
        <v>44</v>
      </c>
      <c r="M96" s="8" t="str">
        <f>IF(J96=4,RANK(L96,$AA$19:$AA$323,0)+COUNTIF($AA$1:AA95,AA96),"")&amp;IF(J96=5,RANK(L96,$AB$19:$AB$323,0)+COUNTIF($AB$1:AB95,AB96),"")&amp;IF(J96=6,RANK(L96,$AC$19:$AC$323,0)+COUNTIF($AC$1:AC95,AC96),"")&amp;IF(J96=7,RANK(L96,$AD$19:$AD$323,0)+COUNTIF($AD$1:AD95,AD96),"")&amp;IF(J96=8,RANK(L96,$AE$19:$AE$323,0)+COUNTIF($AE$1:AE95,AE96),"")&amp;IF(J96=9,RANK(L96,$AF$19:$AF$323,0)+COUNTIF($AF$1:AF95,AF96),"")&amp;IF(J96=10,RANK(L96,$AG$19:$AG$323,0)+COUNTIF($AG$1:AG95,AG96),"")&amp;IF(J96=11,RANK(L96,$AH$19:$AH$323,0)+COUNTIF($AH$1:AH95,AH96),"")</f>
        <v>78</v>
      </c>
      <c r="N96" s="9" t="s">
        <v>236</v>
      </c>
      <c r="Z96" s="10" t="str">
        <f t="shared" si="17"/>
        <v/>
      </c>
      <c r="AA96" s="10" t="str">
        <f t="shared" si="18"/>
        <v/>
      </c>
      <c r="AB96" s="10" t="str">
        <f t="shared" si="19"/>
        <v/>
      </c>
      <c r="AC96" s="10" t="str">
        <f t="shared" si="20"/>
        <v/>
      </c>
      <c r="AD96" s="10">
        <f t="shared" si="21"/>
        <v>44</v>
      </c>
      <c r="AE96" s="10" t="str">
        <f t="shared" si="22"/>
        <v/>
      </c>
      <c r="AF96" s="10" t="str">
        <f t="shared" si="23"/>
        <v/>
      </c>
      <c r="AG96" s="10" t="str">
        <f t="shared" si="24"/>
        <v/>
      </c>
      <c r="AH96" s="10" t="str">
        <f t="shared" si="25"/>
        <v/>
      </c>
      <c r="AI96" s="13" t="str">
        <f t="shared" si="26"/>
        <v>68</v>
      </c>
      <c r="AJ96" s="11">
        <f t="shared" si="27"/>
        <v>68</v>
      </c>
    </row>
    <row r="97" spans="1:36" x14ac:dyDescent="0.25">
      <c r="A97" s="1">
        <v>79</v>
      </c>
      <c r="B97" s="4">
        <v>48</v>
      </c>
      <c r="C97" s="9" t="s">
        <v>437</v>
      </c>
      <c r="D97" s="9" t="s">
        <v>230</v>
      </c>
      <c r="E97" s="9" t="s">
        <v>99</v>
      </c>
      <c r="F97" s="9">
        <v>1457863556</v>
      </c>
      <c r="G97" s="9" t="s">
        <v>41</v>
      </c>
      <c r="H97" s="27"/>
      <c r="I97" s="6">
        <v>7</v>
      </c>
      <c r="J97" s="6">
        <v>7</v>
      </c>
      <c r="K97" s="9">
        <v>10</v>
      </c>
      <c r="L97" s="7">
        <f t="shared" si="28"/>
        <v>40</v>
      </c>
      <c r="M97" s="8" t="str">
        <f>IF(J97=4,RANK(L97,$AA$19:$AA$323,0)+COUNTIF($AA$1:AA96,AA97),"")&amp;IF(J97=5,RANK(L97,$AB$19:$AB$323,0)+COUNTIF($AB$1:AB96,AB97),"")&amp;IF(J97=6,RANK(L97,$AC$19:$AC$323,0)+COUNTIF($AC$1:AC96,AC97),"")&amp;IF(J97=7,RANK(L97,$AD$19:$AD$323,0)+COUNTIF($AD$1:AD96,AD97),"")&amp;IF(J97=8,RANK(L97,$AE$19:$AE$323,0)+COUNTIF($AE$1:AE96,AE97),"")&amp;IF(J97=9,RANK(L97,$AF$19:$AF$323,0)+COUNTIF($AF$1:AF96,AF97),"")&amp;IF(J97=10,RANK(L97,$AG$19:$AG$323,0)+COUNTIF($AG$1:AG96,AG97),"")&amp;IF(J97=11,RANK(L97,$AH$19:$AH$323,0)+COUNTIF($AH$1:AH96,AH97),"")</f>
        <v>79</v>
      </c>
      <c r="N97" s="9" t="s">
        <v>236</v>
      </c>
      <c r="Z97" s="10" t="str">
        <f t="shared" si="17"/>
        <v/>
      </c>
      <c r="AA97" s="10" t="str">
        <f t="shared" si="18"/>
        <v/>
      </c>
      <c r="AB97" s="10" t="str">
        <f t="shared" si="19"/>
        <v/>
      </c>
      <c r="AC97" s="10" t="str">
        <f t="shared" si="20"/>
        <v/>
      </c>
      <c r="AD97" s="10">
        <f t="shared" si="21"/>
        <v>40</v>
      </c>
      <c r="AE97" s="10" t="str">
        <f t="shared" si="22"/>
        <v/>
      </c>
      <c r="AF97" s="10" t="str">
        <f t="shared" si="23"/>
        <v/>
      </c>
      <c r="AG97" s="10" t="str">
        <f t="shared" si="24"/>
        <v/>
      </c>
      <c r="AH97" s="10" t="str">
        <f t="shared" si="25"/>
        <v/>
      </c>
      <c r="AI97" s="13" t="str">
        <f t="shared" si="26"/>
        <v>79</v>
      </c>
      <c r="AJ97" s="11">
        <f t="shared" si="27"/>
        <v>79</v>
      </c>
    </row>
    <row r="98" spans="1:36" x14ac:dyDescent="0.25">
      <c r="A98" s="1">
        <v>80</v>
      </c>
      <c r="B98" s="4">
        <v>48</v>
      </c>
      <c r="C98" s="9" t="s">
        <v>438</v>
      </c>
      <c r="D98" s="9" t="s">
        <v>58</v>
      </c>
      <c r="E98" s="9" t="s">
        <v>27</v>
      </c>
      <c r="F98" s="9">
        <v>1210884544</v>
      </c>
      <c r="G98" s="9" t="s">
        <v>53</v>
      </c>
      <c r="H98" s="27"/>
      <c r="I98" s="6">
        <v>7</v>
      </c>
      <c r="J98" s="6">
        <v>7</v>
      </c>
      <c r="K98" s="9">
        <v>10</v>
      </c>
      <c r="L98" s="7">
        <f t="shared" si="28"/>
        <v>40</v>
      </c>
      <c r="M98" s="8" t="str">
        <f>IF(J98=4,RANK(L98,$AA$19:$AA$323,0)+COUNTIF($AA$1:AA97,AA98),"")&amp;IF(J98=5,RANK(L98,$AB$19:$AB$323,0)+COUNTIF($AB$1:AB97,AB98),"")&amp;IF(J98=6,RANK(L98,$AC$19:$AC$323,0)+COUNTIF($AC$1:AC97,AC98),"")&amp;IF(J98=7,RANK(L98,$AD$19:$AD$323,0)+COUNTIF($AD$1:AD97,AD98),"")&amp;IF(J98=8,RANK(L98,$AE$19:$AE$323,0)+COUNTIF($AE$1:AE97,AE98),"")&amp;IF(J98=9,RANK(L98,$AF$19:$AF$323,0)+COUNTIF($AF$1:AF97,AF98),"")&amp;IF(J98=10,RANK(L98,$AG$19:$AG$323,0)+COUNTIF($AG$1:AG97,AG98),"")&amp;IF(J98=11,RANK(L98,$AH$19:$AH$323,0)+COUNTIF($AH$1:AH97,AH98),"")</f>
        <v>80</v>
      </c>
      <c r="N98" s="9" t="s">
        <v>236</v>
      </c>
      <c r="Z98" s="10" t="str">
        <f t="shared" si="17"/>
        <v/>
      </c>
      <c r="AA98" s="10" t="str">
        <f t="shared" si="18"/>
        <v/>
      </c>
      <c r="AB98" s="10" t="str">
        <f t="shared" si="19"/>
        <v/>
      </c>
      <c r="AC98" s="10" t="str">
        <f t="shared" si="20"/>
        <v/>
      </c>
      <c r="AD98" s="10">
        <f t="shared" si="21"/>
        <v>40</v>
      </c>
      <c r="AE98" s="10" t="str">
        <f t="shared" si="22"/>
        <v/>
      </c>
      <c r="AF98" s="10" t="str">
        <f t="shared" si="23"/>
        <v/>
      </c>
      <c r="AG98" s="10" t="str">
        <f t="shared" si="24"/>
        <v/>
      </c>
      <c r="AH98" s="10" t="str">
        <f t="shared" si="25"/>
        <v/>
      </c>
      <c r="AI98" s="13" t="str">
        <f t="shared" si="26"/>
        <v>79</v>
      </c>
      <c r="AJ98" s="11">
        <f t="shared" si="27"/>
        <v>79</v>
      </c>
    </row>
    <row r="99" spans="1:36" x14ac:dyDescent="0.25">
      <c r="A99" s="1">
        <v>81</v>
      </c>
      <c r="B99" s="4">
        <v>48</v>
      </c>
      <c r="C99" s="9" t="s">
        <v>439</v>
      </c>
      <c r="D99" s="9" t="s">
        <v>88</v>
      </c>
      <c r="E99" s="9" t="s">
        <v>27</v>
      </c>
      <c r="F99" s="9">
        <v>559768590</v>
      </c>
      <c r="G99" s="9" t="s">
        <v>53</v>
      </c>
      <c r="H99" s="27"/>
      <c r="I99" s="6">
        <v>7</v>
      </c>
      <c r="J99" s="6">
        <v>7</v>
      </c>
      <c r="K99" s="9">
        <v>10</v>
      </c>
      <c r="L99" s="7">
        <f t="shared" si="28"/>
        <v>40</v>
      </c>
      <c r="M99" s="8" t="str">
        <f>IF(J99=4,RANK(L99,$AA$19:$AA$323,0)+COUNTIF($AA$1:AA98,AA99),"")&amp;IF(J99=5,RANK(L99,$AB$19:$AB$323,0)+COUNTIF($AB$1:AB98,AB99),"")&amp;IF(J99=6,RANK(L99,$AC$19:$AC$323,0)+COUNTIF($AC$1:AC98,AC99),"")&amp;IF(J99=7,RANK(L99,$AD$19:$AD$323,0)+COUNTIF($AD$1:AD98,AD99),"")&amp;IF(J99=8,RANK(L99,$AE$19:$AE$323,0)+COUNTIF($AE$1:AE98,AE99),"")&amp;IF(J99=9,RANK(L99,$AF$19:$AF$323,0)+COUNTIF($AF$1:AF98,AF99),"")&amp;IF(J99=10,RANK(L99,$AG$19:$AG$323,0)+COUNTIF($AG$1:AG98,AG99),"")&amp;IF(J99=11,RANK(L99,$AH$19:$AH$323,0)+COUNTIF($AH$1:AH98,AH99),"")</f>
        <v>81</v>
      </c>
      <c r="N99" s="9" t="s">
        <v>236</v>
      </c>
      <c r="Z99" s="10" t="str">
        <f t="shared" si="17"/>
        <v/>
      </c>
      <c r="AA99" s="10" t="str">
        <f t="shared" si="18"/>
        <v/>
      </c>
      <c r="AB99" s="10" t="str">
        <f t="shared" si="19"/>
        <v/>
      </c>
      <c r="AC99" s="10" t="str">
        <f t="shared" si="20"/>
        <v/>
      </c>
      <c r="AD99" s="10">
        <f t="shared" si="21"/>
        <v>40</v>
      </c>
      <c r="AE99" s="10" t="str">
        <f t="shared" si="22"/>
        <v/>
      </c>
      <c r="AF99" s="10" t="str">
        <f t="shared" si="23"/>
        <v/>
      </c>
      <c r="AG99" s="10" t="str">
        <f t="shared" si="24"/>
        <v/>
      </c>
      <c r="AH99" s="10" t="str">
        <f t="shared" si="25"/>
        <v/>
      </c>
      <c r="AI99" s="13" t="str">
        <f t="shared" si="26"/>
        <v>79</v>
      </c>
      <c r="AJ99" s="11">
        <f t="shared" si="27"/>
        <v>79</v>
      </c>
    </row>
    <row r="100" spans="1:36" x14ac:dyDescent="0.25">
      <c r="A100" s="1">
        <v>82</v>
      </c>
      <c r="B100" s="4">
        <v>48</v>
      </c>
      <c r="C100" s="9" t="s">
        <v>440</v>
      </c>
      <c r="D100" s="9" t="s">
        <v>130</v>
      </c>
      <c r="E100" s="9" t="s">
        <v>176</v>
      </c>
      <c r="F100" s="9">
        <v>2148310099</v>
      </c>
      <c r="G100" s="9" t="s">
        <v>367</v>
      </c>
      <c r="H100" s="27"/>
      <c r="I100" s="6">
        <v>7</v>
      </c>
      <c r="J100" s="6">
        <v>7</v>
      </c>
      <c r="K100" s="9">
        <v>10</v>
      </c>
      <c r="L100" s="7">
        <f t="shared" si="28"/>
        <v>40</v>
      </c>
      <c r="M100" s="8" t="str">
        <f>IF(J100=4,RANK(L100,$AA$19:$AA$323,0)+COUNTIF($AA$1:AA99,AA100),"")&amp;IF(J100=5,RANK(L100,$AB$19:$AB$323,0)+COUNTIF($AB$1:AB99,AB100),"")&amp;IF(J100=6,RANK(L100,$AC$19:$AC$323,0)+COUNTIF($AC$1:AC99,AC100),"")&amp;IF(J100=7,RANK(L100,$AD$19:$AD$323,0)+COUNTIF($AD$1:AD99,AD100),"")&amp;IF(J100=8,RANK(L100,$AE$19:$AE$323,0)+COUNTIF($AE$1:AE99,AE100),"")&amp;IF(J100=9,RANK(L100,$AF$19:$AF$323,0)+COUNTIF($AF$1:AF99,AF100),"")&amp;IF(J100=10,RANK(L100,$AG$19:$AG$323,0)+COUNTIF($AG$1:AG99,AG100),"")&amp;IF(J100=11,RANK(L100,$AH$19:$AH$323,0)+COUNTIF($AH$1:AH99,AH100),"")</f>
        <v>82</v>
      </c>
      <c r="N100" s="9" t="s">
        <v>236</v>
      </c>
      <c r="Z100" s="10" t="str">
        <f t="shared" si="17"/>
        <v/>
      </c>
      <c r="AA100" s="10" t="str">
        <f t="shared" si="18"/>
        <v/>
      </c>
      <c r="AB100" s="10" t="str">
        <f t="shared" si="19"/>
        <v/>
      </c>
      <c r="AC100" s="10" t="str">
        <f t="shared" si="20"/>
        <v/>
      </c>
      <c r="AD100" s="10">
        <f t="shared" si="21"/>
        <v>40</v>
      </c>
      <c r="AE100" s="10" t="str">
        <f t="shared" si="22"/>
        <v/>
      </c>
      <c r="AF100" s="10" t="str">
        <f t="shared" si="23"/>
        <v/>
      </c>
      <c r="AG100" s="10" t="str">
        <f t="shared" si="24"/>
        <v/>
      </c>
      <c r="AH100" s="10" t="str">
        <f t="shared" si="25"/>
        <v/>
      </c>
      <c r="AI100" s="13" t="str">
        <f t="shared" si="26"/>
        <v>79</v>
      </c>
      <c r="AJ100" s="11">
        <f t="shared" si="27"/>
        <v>79</v>
      </c>
    </row>
    <row r="101" spans="1:36" x14ac:dyDescent="0.25">
      <c r="A101" s="1">
        <v>83</v>
      </c>
      <c r="B101" s="4">
        <v>48</v>
      </c>
      <c r="C101" s="9" t="s">
        <v>441</v>
      </c>
      <c r="D101" s="9" t="s">
        <v>61</v>
      </c>
      <c r="E101" s="9" t="s">
        <v>52</v>
      </c>
      <c r="F101" s="9">
        <v>1068072742</v>
      </c>
      <c r="G101" s="9" t="s">
        <v>53</v>
      </c>
      <c r="H101" s="27"/>
      <c r="I101" s="6">
        <v>7</v>
      </c>
      <c r="J101" s="6">
        <v>7</v>
      </c>
      <c r="K101" s="9">
        <v>10</v>
      </c>
      <c r="L101" s="7">
        <f t="shared" si="28"/>
        <v>40</v>
      </c>
      <c r="M101" s="8" t="str">
        <f>IF(J101=4,RANK(L101,$AA$19:$AA$323,0)+COUNTIF($AA$1:AA100,AA101),"")&amp;IF(J101=5,RANK(L101,$AB$19:$AB$323,0)+COUNTIF($AB$1:AB100,AB101),"")&amp;IF(J101=6,RANK(L101,$AC$19:$AC$323,0)+COUNTIF($AC$1:AC100,AC101),"")&amp;IF(J101=7,RANK(L101,$AD$19:$AD$323,0)+COUNTIF($AD$1:AD100,AD101),"")&amp;IF(J101=8,RANK(L101,$AE$19:$AE$323,0)+COUNTIF($AE$1:AE100,AE101),"")&amp;IF(J101=9,RANK(L101,$AF$19:$AF$323,0)+COUNTIF($AF$1:AF100,AF101),"")&amp;IF(J101=10,RANK(L101,$AG$19:$AG$323,0)+COUNTIF($AG$1:AG100,AG101),"")&amp;IF(J101=11,RANK(L101,$AH$19:$AH$323,0)+COUNTIF($AH$1:AH100,AH101),"")</f>
        <v>83</v>
      </c>
      <c r="N101" s="9" t="s">
        <v>236</v>
      </c>
      <c r="Z101" s="10" t="str">
        <f t="shared" si="17"/>
        <v/>
      </c>
      <c r="AA101" s="10" t="str">
        <f t="shared" si="18"/>
        <v/>
      </c>
      <c r="AB101" s="10" t="str">
        <f t="shared" si="19"/>
        <v/>
      </c>
      <c r="AC101" s="10" t="str">
        <f t="shared" si="20"/>
        <v/>
      </c>
      <c r="AD101" s="10">
        <f t="shared" si="21"/>
        <v>40</v>
      </c>
      <c r="AE101" s="10" t="str">
        <f t="shared" si="22"/>
        <v/>
      </c>
      <c r="AF101" s="10" t="str">
        <f t="shared" si="23"/>
        <v/>
      </c>
      <c r="AG101" s="10" t="str">
        <f t="shared" si="24"/>
        <v/>
      </c>
      <c r="AH101" s="10" t="str">
        <f t="shared" si="25"/>
        <v/>
      </c>
      <c r="AI101" s="13" t="str">
        <f t="shared" si="26"/>
        <v>79</v>
      </c>
      <c r="AJ101" s="11">
        <f t="shared" si="27"/>
        <v>79</v>
      </c>
    </row>
    <row r="102" spans="1:36" x14ac:dyDescent="0.25">
      <c r="A102" s="1">
        <v>84</v>
      </c>
      <c r="B102" s="4">
        <v>48</v>
      </c>
      <c r="C102" s="9" t="s">
        <v>442</v>
      </c>
      <c r="D102" s="9" t="s">
        <v>80</v>
      </c>
      <c r="E102" s="9" t="s">
        <v>47</v>
      </c>
      <c r="F102" s="9">
        <v>599670508</v>
      </c>
      <c r="G102" s="9" t="s">
        <v>53</v>
      </c>
      <c r="H102" s="27"/>
      <c r="I102" s="6">
        <v>7</v>
      </c>
      <c r="J102" s="6">
        <v>7</v>
      </c>
      <c r="K102" s="9">
        <v>10</v>
      </c>
      <c r="L102" s="7">
        <f t="shared" si="28"/>
        <v>40</v>
      </c>
      <c r="M102" s="8" t="str">
        <f>IF(J102=4,RANK(L102,$AA$19:$AA$323,0)+COUNTIF($AA$1:AA101,AA102),"")&amp;IF(J102=5,RANK(L102,$AB$19:$AB$323,0)+COUNTIF($AB$1:AB101,AB102),"")&amp;IF(J102=6,RANK(L102,$AC$19:$AC$323,0)+COUNTIF($AC$1:AC101,AC102),"")&amp;IF(J102=7,RANK(L102,$AD$19:$AD$323,0)+COUNTIF($AD$1:AD101,AD102),"")&amp;IF(J102=8,RANK(L102,$AE$19:$AE$323,0)+COUNTIF($AE$1:AE101,AE102),"")&amp;IF(J102=9,RANK(L102,$AF$19:$AF$323,0)+COUNTIF($AF$1:AF101,AF102),"")&amp;IF(J102=10,RANK(L102,$AG$19:$AG$323,0)+COUNTIF($AG$1:AG101,AG102),"")&amp;IF(J102=11,RANK(L102,$AH$19:$AH$323,0)+COUNTIF($AH$1:AH101,AH102),"")</f>
        <v>84</v>
      </c>
      <c r="N102" s="9" t="s">
        <v>236</v>
      </c>
      <c r="Z102" s="10" t="str">
        <f t="shared" si="17"/>
        <v/>
      </c>
      <c r="AA102" s="10" t="str">
        <f t="shared" si="18"/>
        <v/>
      </c>
      <c r="AB102" s="10" t="str">
        <f t="shared" si="19"/>
        <v/>
      </c>
      <c r="AC102" s="10" t="str">
        <f t="shared" si="20"/>
        <v/>
      </c>
      <c r="AD102" s="10">
        <f t="shared" si="21"/>
        <v>40</v>
      </c>
      <c r="AE102" s="10" t="str">
        <f t="shared" si="22"/>
        <v/>
      </c>
      <c r="AF102" s="10" t="str">
        <f t="shared" si="23"/>
        <v/>
      </c>
      <c r="AG102" s="10" t="str">
        <f t="shared" si="24"/>
        <v/>
      </c>
      <c r="AH102" s="10" t="str">
        <f t="shared" si="25"/>
        <v/>
      </c>
      <c r="AI102" s="13" t="str">
        <f t="shared" si="26"/>
        <v>79</v>
      </c>
      <c r="AJ102" s="11">
        <f t="shared" si="27"/>
        <v>79</v>
      </c>
    </row>
    <row r="103" spans="1:36" x14ac:dyDescent="0.25">
      <c r="A103" s="1">
        <v>85</v>
      </c>
      <c r="B103" s="4">
        <v>48</v>
      </c>
      <c r="C103" s="9" t="s">
        <v>443</v>
      </c>
      <c r="D103" s="9" t="s">
        <v>161</v>
      </c>
      <c r="E103" s="9" t="s">
        <v>37</v>
      </c>
      <c r="F103" s="9">
        <v>2661142822</v>
      </c>
      <c r="G103" s="9" t="s">
        <v>367</v>
      </c>
      <c r="H103" s="27"/>
      <c r="I103" s="6">
        <v>7</v>
      </c>
      <c r="J103" s="6">
        <v>7</v>
      </c>
      <c r="K103" s="9">
        <v>10</v>
      </c>
      <c r="L103" s="7">
        <f t="shared" si="28"/>
        <v>40</v>
      </c>
      <c r="M103" s="8" t="str">
        <f>IF(J103=4,RANK(L103,$AA$19:$AA$323,0)+COUNTIF($AA$1:AA102,AA103),"")&amp;IF(J103=5,RANK(L103,$AB$19:$AB$323,0)+COUNTIF($AB$1:AB102,AB103),"")&amp;IF(J103=6,RANK(L103,$AC$19:$AC$323,0)+COUNTIF($AC$1:AC102,AC103),"")&amp;IF(J103=7,RANK(L103,$AD$19:$AD$323,0)+COUNTIF($AD$1:AD102,AD103),"")&amp;IF(J103=8,RANK(L103,$AE$19:$AE$323,0)+COUNTIF($AE$1:AE102,AE103),"")&amp;IF(J103=9,RANK(L103,$AF$19:$AF$323,0)+COUNTIF($AF$1:AF102,AF103),"")&amp;IF(J103=10,RANK(L103,$AG$19:$AG$323,0)+COUNTIF($AG$1:AG102,AG103),"")&amp;IF(J103=11,RANK(L103,$AH$19:$AH$323,0)+COUNTIF($AH$1:AH102,AH103),"")</f>
        <v>85</v>
      </c>
      <c r="N103" s="9" t="s">
        <v>236</v>
      </c>
      <c r="Z103" s="10" t="str">
        <f t="shared" si="17"/>
        <v/>
      </c>
      <c r="AA103" s="10" t="str">
        <f t="shared" si="18"/>
        <v/>
      </c>
      <c r="AB103" s="10" t="str">
        <f t="shared" si="19"/>
        <v/>
      </c>
      <c r="AC103" s="10" t="str">
        <f t="shared" si="20"/>
        <v/>
      </c>
      <c r="AD103" s="10">
        <f t="shared" si="21"/>
        <v>40</v>
      </c>
      <c r="AE103" s="10" t="str">
        <f t="shared" si="22"/>
        <v/>
      </c>
      <c r="AF103" s="10" t="str">
        <f t="shared" si="23"/>
        <v/>
      </c>
      <c r="AG103" s="10" t="str">
        <f t="shared" si="24"/>
        <v/>
      </c>
      <c r="AH103" s="10" t="str">
        <f t="shared" si="25"/>
        <v/>
      </c>
      <c r="AI103" s="13" t="str">
        <f t="shared" si="26"/>
        <v>79</v>
      </c>
      <c r="AJ103" s="11">
        <f t="shared" si="27"/>
        <v>79</v>
      </c>
    </row>
    <row r="104" spans="1:36" x14ac:dyDescent="0.25">
      <c r="A104" s="1">
        <v>86</v>
      </c>
      <c r="B104" s="4">
        <v>48</v>
      </c>
      <c r="C104" s="9" t="s">
        <v>444</v>
      </c>
      <c r="D104" s="9" t="s">
        <v>161</v>
      </c>
      <c r="E104" s="9" t="s">
        <v>37</v>
      </c>
      <c r="F104" s="9">
        <v>430325303</v>
      </c>
      <c r="G104" s="9" t="s">
        <v>53</v>
      </c>
      <c r="H104" s="27"/>
      <c r="I104" s="6">
        <v>7</v>
      </c>
      <c r="J104" s="6">
        <v>7</v>
      </c>
      <c r="K104" s="9">
        <v>10</v>
      </c>
      <c r="L104" s="7">
        <f t="shared" si="28"/>
        <v>40</v>
      </c>
      <c r="M104" s="8" t="str">
        <f>IF(J104=4,RANK(L104,$AA$19:$AA$323,0)+COUNTIF($AA$1:AA103,AA104),"")&amp;IF(J104=5,RANK(L104,$AB$19:$AB$323,0)+COUNTIF($AB$1:AB103,AB104),"")&amp;IF(J104=6,RANK(L104,$AC$19:$AC$323,0)+COUNTIF($AC$1:AC103,AC104),"")&amp;IF(J104=7,RANK(L104,$AD$19:$AD$323,0)+COUNTIF($AD$1:AD103,AD104),"")&amp;IF(J104=8,RANK(L104,$AE$19:$AE$323,0)+COUNTIF($AE$1:AE103,AE104),"")&amp;IF(J104=9,RANK(L104,$AF$19:$AF$323,0)+COUNTIF($AF$1:AF103,AF104),"")&amp;IF(J104=10,RANK(L104,$AG$19:$AG$323,0)+COUNTIF($AG$1:AG103,AG104),"")&amp;IF(J104=11,RANK(L104,$AH$19:$AH$323,0)+COUNTIF($AH$1:AH103,AH104),"")</f>
        <v>86</v>
      </c>
      <c r="N104" s="9" t="s">
        <v>236</v>
      </c>
      <c r="Z104" s="10" t="str">
        <f t="shared" si="17"/>
        <v/>
      </c>
      <c r="AA104" s="10" t="str">
        <f t="shared" si="18"/>
        <v/>
      </c>
      <c r="AB104" s="10" t="str">
        <f t="shared" si="19"/>
        <v/>
      </c>
      <c r="AC104" s="10" t="str">
        <f t="shared" si="20"/>
        <v/>
      </c>
      <c r="AD104" s="10">
        <f t="shared" si="21"/>
        <v>40</v>
      </c>
      <c r="AE104" s="10" t="str">
        <f t="shared" si="22"/>
        <v/>
      </c>
      <c r="AF104" s="10" t="str">
        <f t="shared" si="23"/>
        <v/>
      </c>
      <c r="AG104" s="10" t="str">
        <f t="shared" si="24"/>
        <v/>
      </c>
      <c r="AH104" s="10" t="str">
        <f t="shared" si="25"/>
        <v/>
      </c>
      <c r="AI104" s="13" t="str">
        <f t="shared" si="26"/>
        <v>79</v>
      </c>
      <c r="AJ104" s="11">
        <f t="shared" si="27"/>
        <v>79</v>
      </c>
    </row>
    <row r="105" spans="1:36" x14ac:dyDescent="0.25">
      <c r="A105" s="1">
        <v>87</v>
      </c>
      <c r="B105" s="4">
        <v>48</v>
      </c>
      <c r="C105" s="9" t="s">
        <v>445</v>
      </c>
      <c r="D105" s="9" t="s">
        <v>125</v>
      </c>
      <c r="E105" s="9" t="s">
        <v>37</v>
      </c>
      <c r="F105" s="9">
        <v>2286942376</v>
      </c>
      <c r="G105" s="9" t="s">
        <v>43</v>
      </c>
      <c r="H105" s="27"/>
      <c r="I105" s="6">
        <v>7</v>
      </c>
      <c r="J105" s="6">
        <v>7</v>
      </c>
      <c r="K105" s="9">
        <v>10</v>
      </c>
      <c r="L105" s="7">
        <f t="shared" si="28"/>
        <v>40</v>
      </c>
      <c r="M105" s="8" t="str">
        <f>IF(J105=4,RANK(L105,$AA$19:$AA$323,0)+COUNTIF($AA$1:AA104,AA105),"")&amp;IF(J105=5,RANK(L105,$AB$19:$AB$323,0)+COUNTIF($AB$1:AB104,AB105),"")&amp;IF(J105=6,RANK(L105,$AC$19:$AC$323,0)+COUNTIF($AC$1:AC104,AC105),"")&amp;IF(J105=7,RANK(L105,$AD$19:$AD$323,0)+COUNTIF($AD$1:AD104,AD105),"")&amp;IF(J105=8,RANK(L105,$AE$19:$AE$323,0)+COUNTIF($AE$1:AE104,AE105),"")&amp;IF(J105=9,RANK(L105,$AF$19:$AF$323,0)+COUNTIF($AF$1:AF104,AF105),"")&amp;IF(J105=10,RANK(L105,$AG$19:$AG$323,0)+COUNTIF($AG$1:AG104,AG105),"")&amp;IF(J105=11,RANK(L105,$AH$19:$AH$323,0)+COUNTIF($AH$1:AH104,AH105),"")</f>
        <v>87</v>
      </c>
      <c r="N105" s="9" t="s">
        <v>236</v>
      </c>
      <c r="Z105" s="10" t="str">
        <f t="shared" si="17"/>
        <v/>
      </c>
      <c r="AA105" s="10" t="str">
        <f t="shared" si="18"/>
        <v/>
      </c>
      <c r="AB105" s="10" t="str">
        <f t="shared" si="19"/>
        <v/>
      </c>
      <c r="AC105" s="10" t="str">
        <f t="shared" si="20"/>
        <v/>
      </c>
      <c r="AD105" s="10">
        <f t="shared" si="21"/>
        <v>40</v>
      </c>
      <c r="AE105" s="10" t="str">
        <f t="shared" si="22"/>
        <v/>
      </c>
      <c r="AF105" s="10" t="str">
        <f t="shared" si="23"/>
        <v/>
      </c>
      <c r="AG105" s="10" t="str">
        <f t="shared" si="24"/>
        <v/>
      </c>
      <c r="AH105" s="10" t="str">
        <f t="shared" si="25"/>
        <v/>
      </c>
      <c r="AI105" s="13" t="str">
        <f t="shared" si="26"/>
        <v>79</v>
      </c>
      <c r="AJ105" s="11">
        <f t="shared" si="27"/>
        <v>79</v>
      </c>
    </row>
    <row r="106" spans="1:36" x14ac:dyDescent="0.25">
      <c r="A106" s="1">
        <v>88</v>
      </c>
      <c r="B106" s="4">
        <v>48</v>
      </c>
      <c r="C106" s="9" t="s">
        <v>446</v>
      </c>
      <c r="D106" s="9" t="s">
        <v>39</v>
      </c>
      <c r="E106" s="9" t="s">
        <v>102</v>
      </c>
      <c r="F106" s="9">
        <v>134335350</v>
      </c>
      <c r="G106" s="9" t="s">
        <v>53</v>
      </c>
      <c r="H106" s="27"/>
      <c r="I106" s="6">
        <v>7</v>
      </c>
      <c r="J106" s="6">
        <v>7</v>
      </c>
      <c r="K106" s="9">
        <v>10</v>
      </c>
      <c r="L106" s="7">
        <f t="shared" si="28"/>
        <v>40</v>
      </c>
      <c r="M106" s="8" t="str">
        <f>IF(J106=4,RANK(L106,$AA$19:$AA$323,0)+COUNTIF($AA$1:AA105,AA106),"")&amp;IF(J106=5,RANK(L106,$AB$19:$AB$323,0)+COUNTIF($AB$1:AB105,AB106),"")&amp;IF(J106=6,RANK(L106,$AC$19:$AC$323,0)+COUNTIF($AC$1:AC105,AC106),"")&amp;IF(J106=7,RANK(L106,$AD$19:$AD$323,0)+COUNTIF($AD$1:AD105,AD106),"")&amp;IF(J106=8,RANK(L106,$AE$19:$AE$323,0)+COUNTIF($AE$1:AE105,AE106),"")&amp;IF(J106=9,RANK(L106,$AF$19:$AF$323,0)+COUNTIF($AF$1:AF105,AF106),"")&amp;IF(J106=10,RANK(L106,$AG$19:$AG$323,0)+COUNTIF($AG$1:AG105,AG106),"")&amp;IF(J106=11,RANK(L106,$AH$19:$AH$323,0)+COUNTIF($AH$1:AH105,AH106),"")</f>
        <v>88</v>
      </c>
      <c r="N106" s="9" t="s">
        <v>236</v>
      </c>
      <c r="Z106" s="10" t="str">
        <f t="shared" si="17"/>
        <v/>
      </c>
      <c r="AA106" s="10" t="str">
        <f t="shared" si="18"/>
        <v/>
      </c>
      <c r="AB106" s="10" t="str">
        <f t="shared" si="19"/>
        <v/>
      </c>
      <c r="AC106" s="10" t="str">
        <f t="shared" si="20"/>
        <v/>
      </c>
      <c r="AD106" s="10">
        <f t="shared" si="21"/>
        <v>40</v>
      </c>
      <c r="AE106" s="10" t="str">
        <f t="shared" si="22"/>
        <v/>
      </c>
      <c r="AF106" s="10" t="str">
        <f t="shared" si="23"/>
        <v/>
      </c>
      <c r="AG106" s="10" t="str">
        <f t="shared" si="24"/>
        <v/>
      </c>
      <c r="AH106" s="10" t="str">
        <f t="shared" si="25"/>
        <v/>
      </c>
      <c r="AI106" s="13" t="str">
        <f t="shared" si="26"/>
        <v>79</v>
      </c>
      <c r="AJ106" s="11">
        <f t="shared" si="27"/>
        <v>79</v>
      </c>
    </row>
    <row r="107" spans="1:36" x14ac:dyDescent="0.25">
      <c r="A107" s="1">
        <v>89</v>
      </c>
      <c r="B107" s="4">
        <v>48</v>
      </c>
      <c r="C107" s="9" t="s">
        <v>447</v>
      </c>
      <c r="D107" s="9" t="s">
        <v>51</v>
      </c>
      <c r="E107" s="9" t="s">
        <v>65</v>
      </c>
      <c r="F107" s="9">
        <v>3270769024</v>
      </c>
      <c r="G107" s="9" t="s">
        <v>53</v>
      </c>
      <c r="H107" s="27"/>
      <c r="I107" s="6">
        <v>7</v>
      </c>
      <c r="J107" s="6">
        <v>7</v>
      </c>
      <c r="K107" s="9">
        <v>10</v>
      </c>
      <c r="L107" s="7">
        <f t="shared" si="28"/>
        <v>40</v>
      </c>
      <c r="M107" s="8" t="str">
        <f>IF(J107=4,RANK(L107,$AA$19:$AA$323,0)+COUNTIF($AA$1:AA106,AA107),"")&amp;IF(J107=5,RANK(L107,$AB$19:$AB$323,0)+COUNTIF($AB$1:AB106,AB107),"")&amp;IF(J107=6,RANK(L107,$AC$19:$AC$323,0)+COUNTIF($AC$1:AC106,AC107),"")&amp;IF(J107=7,RANK(L107,$AD$19:$AD$323,0)+COUNTIF($AD$1:AD106,AD107),"")&amp;IF(J107=8,RANK(L107,$AE$19:$AE$323,0)+COUNTIF($AE$1:AE106,AE107),"")&amp;IF(J107=9,RANK(L107,$AF$19:$AF$323,0)+COUNTIF($AF$1:AF106,AF107),"")&amp;IF(J107=10,RANK(L107,$AG$19:$AG$323,0)+COUNTIF($AG$1:AG106,AG107),"")&amp;IF(J107=11,RANK(L107,$AH$19:$AH$323,0)+COUNTIF($AH$1:AH106,AH107),"")</f>
        <v>89</v>
      </c>
      <c r="N107" s="9" t="s">
        <v>236</v>
      </c>
      <c r="Z107" s="10" t="str">
        <f t="shared" si="17"/>
        <v/>
      </c>
      <c r="AA107" s="10" t="str">
        <f t="shared" si="18"/>
        <v/>
      </c>
      <c r="AB107" s="10" t="str">
        <f t="shared" si="19"/>
        <v/>
      </c>
      <c r="AC107" s="10" t="str">
        <f t="shared" si="20"/>
        <v/>
      </c>
      <c r="AD107" s="10">
        <f t="shared" si="21"/>
        <v>40</v>
      </c>
      <c r="AE107" s="10" t="str">
        <f t="shared" si="22"/>
        <v/>
      </c>
      <c r="AF107" s="10" t="str">
        <f t="shared" si="23"/>
        <v/>
      </c>
      <c r="AG107" s="10" t="str">
        <f t="shared" si="24"/>
        <v/>
      </c>
      <c r="AH107" s="10" t="str">
        <f t="shared" si="25"/>
        <v/>
      </c>
      <c r="AI107" s="13" t="str">
        <f t="shared" si="26"/>
        <v>79</v>
      </c>
      <c r="AJ107" s="11">
        <f t="shared" si="27"/>
        <v>79</v>
      </c>
    </row>
    <row r="108" spans="1:36" x14ac:dyDescent="0.25">
      <c r="A108" s="1">
        <v>90</v>
      </c>
      <c r="B108" s="4">
        <v>48</v>
      </c>
      <c r="C108" s="9" t="s">
        <v>375</v>
      </c>
      <c r="D108" s="9" t="s">
        <v>147</v>
      </c>
      <c r="E108" s="9" t="s">
        <v>47</v>
      </c>
      <c r="F108" s="9">
        <v>2377281351</v>
      </c>
      <c r="G108" s="9" t="s">
        <v>53</v>
      </c>
      <c r="H108" s="27"/>
      <c r="I108" s="6">
        <v>7</v>
      </c>
      <c r="J108" s="6">
        <v>7</v>
      </c>
      <c r="K108" s="9">
        <v>10</v>
      </c>
      <c r="L108" s="7">
        <f t="shared" si="28"/>
        <v>40</v>
      </c>
      <c r="M108" s="8" t="str">
        <f>IF(J108=4,RANK(L108,$AA$19:$AA$323,0)+COUNTIF($AA$1:AA107,AA108),"")&amp;IF(J108=5,RANK(L108,$AB$19:$AB$323,0)+COUNTIF($AB$1:AB107,AB108),"")&amp;IF(J108=6,RANK(L108,$AC$19:$AC$323,0)+COUNTIF($AC$1:AC107,AC108),"")&amp;IF(J108=7,RANK(L108,$AD$19:$AD$323,0)+COUNTIF($AD$1:AD107,AD108),"")&amp;IF(J108=8,RANK(L108,$AE$19:$AE$323,0)+COUNTIF($AE$1:AE107,AE108),"")&amp;IF(J108=9,RANK(L108,$AF$19:$AF$323,0)+COUNTIF($AF$1:AF107,AF108),"")&amp;IF(J108=10,RANK(L108,$AG$19:$AG$323,0)+COUNTIF($AG$1:AG107,AG108),"")&amp;IF(J108=11,RANK(L108,$AH$19:$AH$323,0)+COUNTIF($AH$1:AH107,AH108),"")</f>
        <v>90</v>
      </c>
      <c r="N108" s="9" t="s">
        <v>236</v>
      </c>
      <c r="Z108" s="10" t="str">
        <f t="shared" si="17"/>
        <v/>
      </c>
      <c r="AA108" s="10" t="str">
        <f t="shared" si="18"/>
        <v/>
      </c>
      <c r="AB108" s="10" t="str">
        <f t="shared" si="19"/>
        <v/>
      </c>
      <c r="AC108" s="10" t="str">
        <f t="shared" si="20"/>
        <v/>
      </c>
      <c r="AD108" s="10">
        <f t="shared" si="21"/>
        <v>40</v>
      </c>
      <c r="AE108" s="10" t="str">
        <f t="shared" si="22"/>
        <v/>
      </c>
      <c r="AF108" s="10" t="str">
        <f t="shared" si="23"/>
        <v/>
      </c>
      <c r="AG108" s="10" t="str">
        <f t="shared" si="24"/>
        <v/>
      </c>
      <c r="AH108" s="10" t="str">
        <f t="shared" si="25"/>
        <v/>
      </c>
      <c r="AI108" s="13" t="str">
        <f t="shared" si="26"/>
        <v>79</v>
      </c>
      <c r="AJ108" s="11">
        <f t="shared" si="27"/>
        <v>79</v>
      </c>
    </row>
    <row r="109" spans="1:36" x14ac:dyDescent="0.25">
      <c r="A109" s="1">
        <v>91</v>
      </c>
      <c r="B109" s="4">
        <v>48</v>
      </c>
      <c r="C109" s="9" t="s">
        <v>448</v>
      </c>
      <c r="D109" s="9" t="s">
        <v>262</v>
      </c>
      <c r="E109" s="9" t="s">
        <v>47</v>
      </c>
      <c r="F109" s="9">
        <v>970881853</v>
      </c>
      <c r="G109" s="9" t="s">
        <v>53</v>
      </c>
      <c r="H109" s="27"/>
      <c r="I109" s="6">
        <v>7</v>
      </c>
      <c r="J109" s="6">
        <v>7</v>
      </c>
      <c r="K109" s="9">
        <v>10</v>
      </c>
      <c r="L109" s="7">
        <f t="shared" si="28"/>
        <v>40</v>
      </c>
      <c r="M109" s="8" t="str">
        <f>IF(J109=4,RANK(L109,$AA$19:$AA$323,0)+COUNTIF($AA$1:AA108,AA109),"")&amp;IF(J109=5,RANK(L109,$AB$19:$AB$323,0)+COUNTIF($AB$1:AB108,AB109),"")&amp;IF(J109=6,RANK(L109,$AC$19:$AC$323,0)+COUNTIF($AC$1:AC108,AC109),"")&amp;IF(J109=7,RANK(L109,$AD$19:$AD$323,0)+COUNTIF($AD$1:AD108,AD109),"")&amp;IF(J109=8,RANK(L109,$AE$19:$AE$323,0)+COUNTIF($AE$1:AE108,AE109),"")&amp;IF(J109=9,RANK(L109,$AF$19:$AF$323,0)+COUNTIF($AF$1:AF108,AF109),"")&amp;IF(J109=10,RANK(L109,$AG$19:$AG$323,0)+COUNTIF($AG$1:AG108,AG109),"")&amp;IF(J109=11,RANK(L109,$AH$19:$AH$323,0)+COUNTIF($AH$1:AH108,AH109),"")</f>
        <v>91</v>
      </c>
      <c r="N109" s="9" t="s">
        <v>236</v>
      </c>
      <c r="Z109" s="10" t="str">
        <f t="shared" si="17"/>
        <v/>
      </c>
      <c r="AA109" s="10" t="str">
        <f t="shared" si="18"/>
        <v/>
      </c>
      <c r="AB109" s="10" t="str">
        <f t="shared" si="19"/>
        <v/>
      </c>
      <c r="AC109" s="10" t="str">
        <f t="shared" si="20"/>
        <v/>
      </c>
      <c r="AD109" s="10">
        <f t="shared" si="21"/>
        <v>40</v>
      </c>
      <c r="AE109" s="10" t="str">
        <f t="shared" si="22"/>
        <v/>
      </c>
      <c r="AF109" s="10" t="str">
        <f t="shared" si="23"/>
        <v/>
      </c>
      <c r="AG109" s="10" t="str">
        <f t="shared" si="24"/>
        <v/>
      </c>
      <c r="AH109" s="10" t="str">
        <f t="shared" si="25"/>
        <v/>
      </c>
      <c r="AI109" s="13" t="str">
        <f t="shared" si="26"/>
        <v>79</v>
      </c>
      <c r="AJ109" s="11">
        <f t="shared" si="27"/>
        <v>79</v>
      </c>
    </row>
    <row r="110" spans="1:36" x14ac:dyDescent="0.25">
      <c r="A110" s="1">
        <v>92</v>
      </c>
      <c r="B110" s="4">
        <v>48</v>
      </c>
      <c r="C110" s="9" t="s">
        <v>449</v>
      </c>
      <c r="D110" s="9" t="s">
        <v>147</v>
      </c>
      <c r="E110" s="9" t="s">
        <v>166</v>
      </c>
      <c r="F110" s="9">
        <v>1827123448</v>
      </c>
      <c r="G110" s="9" t="s">
        <v>53</v>
      </c>
      <c r="H110" s="27"/>
      <c r="I110" s="6">
        <v>7</v>
      </c>
      <c r="J110" s="6">
        <v>7</v>
      </c>
      <c r="K110" s="9">
        <v>10</v>
      </c>
      <c r="L110" s="7">
        <f t="shared" si="28"/>
        <v>40</v>
      </c>
      <c r="M110" s="8" t="str">
        <f>IF(J110=4,RANK(L110,$AA$19:$AA$323,0)+COUNTIF($AA$1:AA109,AA110),"")&amp;IF(J110=5,RANK(L110,$AB$19:$AB$323,0)+COUNTIF($AB$1:AB109,AB110),"")&amp;IF(J110=6,RANK(L110,$AC$19:$AC$323,0)+COUNTIF($AC$1:AC109,AC110),"")&amp;IF(J110=7,RANK(L110,$AD$19:$AD$323,0)+COUNTIF($AD$1:AD109,AD110),"")&amp;IF(J110=8,RANK(L110,$AE$19:$AE$323,0)+COUNTIF($AE$1:AE109,AE110),"")&amp;IF(J110=9,RANK(L110,$AF$19:$AF$323,0)+COUNTIF($AF$1:AF109,AF110),"")&amp;IF(J110=10,RANK(L110,$AG$19:$AG$323,0)+COUNTIF($AG$1:AG109,AG110),"")&amp;IF(J110=11,RANK(L110,$AH$19:$AH$323,0)+COUNTIF($AH$1:AH109,AH110),"")</f>
        <v>92</v>
      </c>
      <c r="N110" s="9" t="s">
        <v>236</v>
      </c>
      <c r="Z110" s="10" t="str">
        <f t="shared" si="17"/>
        <v/>
      </c>
      <c r="AA110" s="10" t="str">
        <f t="shared" si="18"/>
        <v/>
      </c>
      <c r="AB110" s="10" t="str">
        <f t="shared" si="19"/>
        <v/>
      </c>
      <c r="AC110" s="10" t="str">
        <f t="shared" si="20"/>
        <v/>
      </c>
      <c r="AD110" s="10">
        <f t="shared" si="21"/>
        <v>40</v>
      </c>
      <c r="AE110" s="10" t="str">
        <f t="shared" si="22"/>
        <v/>
      </c>
      <c r="AF110" s="10" t="str">
        <f t="shared" si="23"/>
        <v/>
      </c>
      <c r="AG110" s="10" t="str">
        <f t="shared" si="24"/>
        <v/>
      </c>
      <c r="AH110" s="10" t="str">
        <f t="shared" si="25"/>
        <v/>
      </c>
      <c r="AI110" s="13" t="str">
        <f t="shared" si="26"/>
        <v>79</v>
      </c>
      <c r="AJ110" s="11">
        <f t="shared" si="27"/>
        <v>79</v>
      </c>
    </row>
    <row r="111" spans="1:36" x14ac:dyDescent="0.25">
      <c r="A111" s="1">
        <v>93</v>
      </c>
      <c r="B111" s="4">
        <v>48</v>
      </c>
      <c r="C111" s="9" t="s">
        <v>131</v>
      </c>
      <c r="D111" s="9" t="s">
        <v>88</v>
      </c>
      <c r="E111" s="9" t="s">
        <v>99</v>
      </c>
      <c r="F111" s="9">
        <v>818795437</v>
      </c>
      <c r="G111" s="9" t="s">
        <v>53</v>
      </c>
      <c r="H111" s="27"/>
      <c r="I111" s="6">
        <v>7</v>
      </c>
      <c r="J111" s="6">
        <v>7</v>
      </c>
      <c r="K111" s="9">
        <v>10</v>
      </c>
      <c r="L111" s="7">
        <f t="shared" si="28"/>
        <v>40</v>
      </c>
      <c r="M111" s="8" t="str">
        <f>IF(J111=4,RANK(L111,$AA$19:$AA$323,0)+COUNTIF($AA$1:AA110,AA111),"")&amp;IF(J111=5,RANK(L111,$AB$19:$AB$323,0)+COUNTIF($AB$1:AB110,AB111),"")&amp;IF(J111=6,RANK(L111,$AC$19:$AC$323,0)+COUNTIF($AC$1:AC110,AC111),"")&amp;IF(J111=7,RANK(L111,$AD$19:$AD$323,0)+COUNTIF($AD$1:AD110,AD111),"")&amp;IF(J111=8,RANK(L111,$AE$19:$AE$323,0)+COUNTIF($AE$1:AE110,AE111),"")&amp;IF(J111=9,RANK(L111,$AF$19:$AF$323,0)+COUNTIF($AF$1:AF110,AF111),"")&amp;IF(J111=10,RANK(L111,$AG$19:$AG$323,0)+COUNTIF($AG$1:AG110,AG111),"")&amp;IF(J111=11,RANK(L111,$AH$19:$AH$323,0)+COUNTIF($AH$1:AH110,AH111),"")</f>
        <v>93</v>
      </c>
      <c r="N111" s="9" t="s">
        <v>236</v>
      </c>
      <c r="Z111" s="10" t="str">
        <f t="shared" si="17"/>
        <v/>
      </c>
      <c r="AA111" s="10" t="str">
        <f t="shared" si="18"/>
        <v/>
      </c>
      <c r="AB111" s="10" t="str">
        <f t="shared" si="19"/>
        <v/>
      </c>
      <c r="AC111" s="10" t="str">
        <f t="shared" si="20"/>
        <v/>
      </c>
      <c r="AD111" s="10">
        <f t="shared" si="21"/>
        <v>40</v>
      </c>
      <c r="AE111" s="10" t="str">
        <f t="shared" si="22"/>
        <v/>
      </c>
      <c r="AF111" s="10" t="str">
        <f t="shared" si="23"/>
        <v/>
      </c>
      <c r="AG111" s="10" t="str">
        <f t="shared" si="24"/>
        <v/>
      </c>
      <c r="AH111" s="10" t="str">
        <f t="shared" si="25"/>
        <v/>
      </c>
      <c r="AI111" s="13" t="str">
        <f t="shared" si="26"/>
        <v>79</v>
      </c>
      <c r="AJ111" s="11">
        <f t="shared" si="27"/>
        <v>79</v>
      </c>
    </row>
    <row r="112" spans="1:36" x14ac:dyDescent="0.25">
      <c r="A112" s="1">
        <v>94</v>
      </c>
      <c r="B112" s="4">
        <v>48</v>
      </c>
      <c r="C112" s="9" t="s">
        <v>450</v>
      </c>
      <c r="D112" s="9" t="s">
        <v>64</v>
      </c>
      <c r="E112" s="9" t="s">
        <v>65</v>
      </c>
      <c r="F112" s="9">
        <v>385712292</v>
      </c>
      <c r="G112" s="9" t="s">
        <v>53</v>
      </c>
      <c r="H112" s="27"/>
      <c r="I112" s="6">
        <v>7</v>
      </c>
      <c r="J112" s="6">
        <v>7</v>
      </c>
      <c r="K112" s="9">
        <v>10</v>
      </c>
      <c r="L112" s="7">
        <f t="shared" si="28"/>
        <v>40</v>
      </c>
      <c r="M112" s="8" t="str">
        <f>IF(J112=4,RANK(L112,$AA$19:$AA$323,0)+COUNTIF($AA$1:AA111,AA112),"")&amp;IF(J112=5,RANK(L112,$AB$19:$AB$323,0)+COUNTIF($AB$1:AB111,AB112),"")&amp;IF(J112=6,RANK(L112,$AC$19:$AC$323,0)+COUNTIF($AC$1:AC111,AC112),"")&amp;IF(J112=7,RANK(L112,$AD$19:$AD$323,0)+COUNTIF($AD$1:AD111,AD112),"")&amp;IF(J112=8,RANK(L112,$AE$19:$AE$323,0)+COUNTIF($AE$1:AE111,AE112),"")&amp;IF(J112=9,RANK(L112,$AF$19:$AF$323,0)+COUNTIF($AF$1:AF111,AF112),"")&amp;IF(J112=10,RANK(L112,$AG$19:$AG$323,0)+COUNTIF($AG$1:AG111,AG112),"")&amp;IF(J112=11,RANK(L112,$AH$19:$AH$323,0)+COUNTIF($AH$1:AH111,AH112),"")</f>
        <v>94</v>
      </c>
      <c r="N112" s="9" t="s">
        <v>236</v>
      </c>
      <c r="Z112" s="10" t="str">
        <f t="shared" si="17"/>
        <v/>
      </c>
      <c r="AA112" s="10" t="str">
        <f t="shared" si="18"/>
        <v/>
      </c>
      <c r="AB112" s="10" t="str">
        <f t="shared" si="19"/>
        <v/>
      </c>
      <c r="AC112" s="10" t="str">
        <f t="shared" si="20"/>
        <v/>
      </c>
      <c r="AD112" s="10">
        <f t="shared" si="21"/>
        <v>40</v>
      </c>
      <c r="AE112" s="10" t="str">
        <f t="shared" si="22"/>
        <v/>
      </c>
      <c r="AF112" s="10" t="str">
        <f t="shared" si="23"/>
        <v/>
      </c>
      <c r="AG112" s="10" t="str">
        <f t="shared" si="24"/>
        <v/>
      </c>
      <c r="AH112" s="10" t="str">
        <f t="shared" si="25"/>
        <v/>
      </c>
      <c r="AI112" s="13" t="str">
        <f t="shared" si="26"/>
        <v>79</v>
      </c>
      <c r="AJ112" s="11">
        <f t="shared" si="27"/>
        <v>79</v>
      </c>
    </row>
    <row r="113" spans="1:36" x14ac:dyDescent="0.25">
      <c r="A113" s="1">
        <v>95</v>
      </c>
      <c r="B113" s="4">
        <v>48</v>
      </c>
      <c r="C113" s="9" t="s">
        <v>371</v>
      </c>
      <c r="D113" s="9" t="s">
        <v>49</v>
      </c>
      <c r="E113" s="9" t="s">
        <v>99</v>
      </c>
      <c r="F113" s="9">
        <v>814349499</v>
      </c>
      <c r="G113" s="9" t="s">
        <v>53</v>
      </c>
      <c r="H113" s="27"/>
      <c r="I113" s="6">
        <v>7</v>
      </c>
      <c r="J113" s="6">
        <v>7</v>
      </c>
      <c r="K113" s="9">
        <v>10</v>
      </c>
      <c r="L113" s="7">
        <f t="shared" si="28"/>
        <v>40</v>
      </c>
      <c r="M113" s="8" t="str">
        <f>IF(J113=4,RANK(L113,$AA$19:$AA$323,0)+COUNTIF($AA$1:AA112,AA113),"")&amp;IF(J113=5,RANK(L113,$AB$19:$AB$323,0)+COUNTIF($AB$1:AB112,AB113),"")&amp;IF(J113=6,RANK(L113,$AC$19:$AC$323,0)+COUNTIF($AC$1:AC112,AC113),"")&amp;IF(J113=7,RANK(L113,$AD$19:$AD$323,0)+COUNTIF($AD$1:AD112,AD113),"")&amp;IF(J113=8,RANK(L113,$AE$19:$AE$323,0)+COUNTIF($AE$1:AE112,AE113),"")&amp;IF(J113=9,RANK(L113,$AF$19:$AF$323,0)+COUNTIF($AF$1:AF112,AF113),"")&amp;IF(J113=10,RANK(L113,$AG$19:$AG$323,0)+COUNTIF($AG$1:AG112,AG113),"")&amp;IF(J113=11,RANK(L113,$AH$19:$AH$323,0)+COUNTIF($AH$1:AH112,AH113),"")</f>
        <v>95</v>
      </c>
      <c r="N113" s="9" t="s">
        <v>236</v>
      </c>
      <c r="Z113" s="10" t="str">
        <f t="shared" si="17"/>
        <v/>
      </c>
      <c r="AA113" s="10" t="str">
        <f t="shared" si="18"/>
        <v/>
      </c>
      <c r="AB113" s="10" t="str">
        <f t="shared" si="19"/>
        <v/>
      </c>
      <c r="AC113" s="10" t="str">
        <f t="shared" si="20"/>
        <v/>
      </c>
      <c r="AD113" s="10">
        <f t="shared" si="21"/>
        <v>40</v>
      </c>
      <c r="AE113" s="10" t="str">
        <f t="shared" si="22"/>
        <v/>
      </c>
      <c r="AF113" s="10" t="str">
        <f t="shared" si="23"/>
        <v/>
      </c>
      <c r="AG113" s="10" t="str">
        <f t="shared" si="24"/>
        <v/>
      </c>
      <c r="AH113" s="10" t="str">
        <f t="shared" si="25"/>
        <v/>
      </c>
      <c r="AI113" s="13" t="str">
        <f t="shared" si="26"/>
        <v>79</v>
      </c>
      <c r="AJ113" s="11">
        <f t="shared" si="27"/>
        <v>79</v>
      </c>
    </row>
    <row r="114" spans="1:36" x14ac:dyDescent="0.25">
      <c r="A114" s="1">
        <v>96</v>
      </c>
      <c r="B114" s="4">
        <v>48</v>
      </c>
      <c r="C114" s="9" t="s">
        <v>451</v>
      </c>
      <c r="D114" s="9" t="s">
        <v>76</v>
      </c>
      <c r="E114" s="9" t="s">
        <v>180</v>
      </c>
      <c r="F114" s="9">
        <v>2291733767</v>
      </c>
      <c r="G114" s="9" t="s">
        <v>53</v>
      </c>
      <c r="H114" s="27"/>
      <c r="I114" s="6">
        <v>7</v>
      </c>
      <c r="J114" s="6">
        <v>7</v>
      </c>
      <c r="K114" s="9">
        <v>10</v>
      </c>
      <c r="L114" s="7">
        <f t="shared" si="28"/>
        <v>40</v>
      </c>
      <c r="M114" s="8" t="str">
        <f>IF(J114=4,RANK(L114,$AA$19:$AA$323,0)+COUNTIF($AA$1:AA113,AA114),"")&amp;IF(J114=5,RANK(L114,$AB$19:$AB$323,0)+COUNTIF($AB$1:AB113,AB114),"")&amp;IF(J114=6,RANK(L114,$AC$19:$AC$323,0)+COUNTIF($AC$1:AC113,AC114),"")&amp;IF(J114=7,RANK(L114,$AD$19:$AD$323,0)+COUNTIF($AD$1:AD113,AD114),"")&amp;IF(J114=8,RANK(L114,$AE$19:$AE$323,0)+COUNTIF($AE$1:AE113,AE114),"")&amp;IF(J114=9,RANK(L114,$AF$19:$AF$323,0)+COUNTIF($AF$1:AF113,AF114),"")&amp;IF(J114=10,RANK(L114,$AG$19:$AG$323,0)+COUNTIF($AG$1:AG113,AG114),"")&amp;IF(J114=11,RANK(L114,$AH$19:$AH$323,0)+COUNTIF($AH$1:AH113,AH114),"")</f>
        <v>96</v>
      </c>
      <c r="N114" s="9" t="s">
        <v>236</v>
      </c>
      <c r="Z114" s="10" t="str">
        <f t="shared" si="17"/>
        <v/>
      </c>
      <c r="AA114" s="10" t="str">
        <f t="shared" si="18"/>
        <v/>
      </c>
      <c r="AB114" s="10" t="str">
        <f t="shared" si="19"/>
        <v/>
      </c>
      <c r="AC114" s="10" t="str">
        <f t="shared" si="20"/>
        <v/>
      </c>
      <c r="AD114" s="10">
        <f t="shared" si="21"/>
        <v>40</v>
      </c>
      <c r="AE114" s="10" t="str">
        <f t="shared" si="22"/>
        <v/>
      </c>
      <c r="AF114" s="10" t="str">
        <f t="shared" si="23"/>
        <v/>
      </c>
      <c r="AG114" s="10" t="str">
        <f t="shared" si="24"/>
        <v/>
      </c>
      <c r="AH114" s="10" t="str">
        <f t="shared" si="25"/>
        <v/>
      </c>
      <c r="AI114" s="13" t="str">
        <f t="shared" si="26"/>
        <v>79</v>
      </c>
      <c r="AJ114" s="11">
        <f t="shared" si="27"/>
        <v>79</v>
      </c>
    </row>
    <row r="115" spans="1:36" x14ac:dyDescent="0.25">
      <c r="A115" s="1">
        <v>97</v>
      </c>
      <c r="B115" s="4">
        <v>48</v>
      </c>
      <c r="C115" s="9" t="s">
        <v>452</v>
      </c>
      <c r="D115" s="9" t="s">
        <v>98</v>
      </c>
      <c r="E115" s="9" t="s">
        <v>47</v>
      </c>
      <c r="F115" s="9">
        <v>2139899242</v>
      </c>
      <c r="G115" s="9" t="s">
        <v>53</v>
      </c>
      <c r="H115" s="27"/>
      <c r="I115" s="6">
        <v>7</v>
      </c>
      <c r="J115" s="6">
        <v>7</v>
      </c>
      <c r="K115" s="9">
        <v>10</v>
      </c>
      <c r="L115" s="7">
        <f t="shared" si="28"/>
        <v>40</v>
      </c>
      <c r="M115" s="8" t="str">
        <f>IF(J115=4,RANK(L115,$AA$19:$AA$323,0)+COUNTIF($AA$1:AA114,AA115),"")&amp;IF(J115=5,RANK(L115,$AB$19:$AB$323,0)+COUNTIF($AB$1:AB114,AB115),"")&amp;IF(J115=6,RANK(L115,$AC$19:$AC$323,0)+COUNTIF($AC$1:AC114,AC115),"")&amp;IF(J115=7,RANK(L115,$AD$19:$AD$323,0)+COUNTIF($AD$1:AD114,AD115),"")&amp;IF(J115=8,RANK(L115,$AE$19:$AE$323,0)+COUNTIF($AE$1:AE114,AE115),"")&amp;IF(J115=9,RANK(L115,$AF$19:$AF$323,0)+COUNTIF($AF$1:AF114,AF115),"")&amp;IF(J115=10,RANK(L115,$AG$19:$AG$323,0)+COUNTIF($AG$1:AG114,AG115),"")&amp;IF(J115=11,RANK(L115,$AH$19:$AH$323,0)+COUNTIF($AH$1:AH114,AH115),"")</f>
        <v>97</v>
      </c>
      <c r="N115" s="9" t="s">
        <v>236</v>
      </c>
      <c r="Z115" s="10" t="str">
        <f t="shared" si="17"/>
        <v/>
      </c>
      <c r="AA115" s="10" t="str">
        <f t="shared" si="18"/>
        <v/>
      </c>
      <c r="AB115" s="10" t="str">
        <f t="shared" si="19"/>
        <v/>
      </c>
      <c r="AC115" s="10" t="str">
        <f t="shared" si="20"/>
        <v/>
      </c>
      <c r="AD115" s="10">
        <f t="shared" si="21"/>
        <v>40</v>
      </c>
      <c r="AE115" s="10" t="str">
        <f t="shared" si="22"/>
        <v/>
      </c>
      <c r="AF115" s="10" t="str">
        <f t="shared" si="23"/>
        <v/>
      </c>
      <c r="AG115" s="10" t="str">
        <f t="shared" si="24"/>
        <v/>
      </c>
      <c r="AH115" s="10" t="str">
        <f t="shared" si="25"/>
        <v/>
      </c>
      <c r="AI115" s="13" t="str">
        <f t="shared" si="26"/>
        <v>79</v>
      </c>
      <c r="AJ115" s="11">
        <f t="shared" si="27"/>
        <v>79</v>
      </c>
    </row>
    <row r="116" spans="1:36" x14ac:dyDescent="0.25">
      <c r="A116" s="1">
        <v>98</v>
      </c>
      <c r="B116" s="4">
        <v>48</v>
      </c>
      <c r="C116" s="9" t="s">
        <v>453</v>
      </c>
      <c r="D116" s="9" t="s">
        <v>101</v>
      </c>
      <c r="E116" s="9" t="s">
        <v>117</v>
      </c>
      <c r="F116" s="9">
        <v>1626471638</v>
      </c>
      <c r="G116" s="9" t="s">
        <v>118</v>
      </c>
      <c r="H116" s="27"/>
      <c r="I116" s="6">
        <v>7</v>
      </c>
      <c r="J116" s="6">
        <v>7</v>
      </c>
      <c r="K116" s="9">
        <v>10</v>
      </c>
      <c r="L116" s="7">
        <f t="shared" si="28"/>
        <v>40</v>
      </c>
      <c r="M116" s="8" t="str">
        <f>IF(J116=4,RANK(L116,$AA$19:$AA$323,0)+COUNTIF($AA$1:AA115,AA116),"")&amp;IF(J116=5,RANK(L116,$AB$19:$AB$323,0)+COUNTIF($AB$1:AB115,AB116),"")&amp;IF(J116=6,RANK(L116,$AC$19:$AC$323,0)+COUNTIF($AC$1:AC115,AC116),"")&amp;IF(J116=7,RANK(L116,$AD$19:$AD$323,0)+COUNTIF($AD$1:AD115,AD116),"")&amp;IF(J116=8,RANK(L116,$AE$19:$AE$323,0)+COUNTIF($AE$1:AE115,AE116),"")&amp;IF(J116=9,RANK(L116,$AF$19:$AF$323,0)+COUNTIF($AF$1:AF115,AF116),"")&amp;IF(J116=10,RANK(L116,$AG$19:$AG$323,0)+COUNTIF($AG$1:AG115,AG116),"")&amp;IF(J116=11,RANK(L116,$AH$19:$AH$323,0)+COUNTIF($AH$1:AH115,AH116),"")</f>
        <v>98</v>
      </c>
      <c r="N116" s="9" t="s">
        <v>236</v>
      </c>
      <c r="Z116" s="10" t="str">
        <f t="shared" si="17"/>
        <v/>
      </c>
      <c r="AA116" s="10" t="str">
        <f t="shared" si="18"/>
        <v/>
      </c>
      <c r="AB116" s="10" t="str">
        <f t="shared" si="19"/>
        <v/>
      </c>
      <c r="AC116" s="10" t="str">
        <f t="shared" si="20"/>
        <v/>
      </c>
      <c r="AD116" s="10">
        <f t="shared" si="21"/>
        <v>40</v>
      </c>
      <c r="AE116" s="10" t="str">
        <f t="shared" si="22"/>
        <v/>
      </c>
      <c r="AF116" s="10" t="str">
        <f t="shared" si="23"/>
        <v/>
      </c>
      <c r="AG116" s="10" t="str">
        <f t="shared" si="24"/>
        <v/>
      </c>
      <c r="AH116" s="10" t="str">
        <f t="shared" si="25"/>
        <v/>
      </c>
      <c r="AI116" s="13" t="str">
        <f t="shared" si="26"/>
        <v>79</v>
      </c>
      <c r="AJ116" s="11">
        <f t="shared" si="27"/>
        <v>79</v>
      </c>
    </row>
    <row r="117" spans="1:36" x14ac:dyDescent="0.25">
      <c r="A117" s="1">
        <v>99</v>
      </c>
      <c r="B117" s="4">
        <v>48</v>
      </c>
      <c r="C117" s="9" t="s">
        <v>454</v>
      </c>
      <c r="D117" s="9" t="s">
        <v>293</v>
      </c>
      <c r="E117" s="9" t="s">
        <v>291</v>
      </c>
      <c r="F117" s="9">
        <v>3244687401</v>
      </c>
      <c r="G117" s="9" t="s">
        <v>43</v>
      </c>
      <c r="H117" s="27"/>
      <c r="I117" s="6">
        <v>7</v>
      </c>
      <c r="J117" s="6">
        <v>7</v>
      </c>
      <c r="K117" s="9">
        <v>9</v>
      </c>
      <c r="L117" s="7">
        <f t="shared" si="28"/>
        <v>36</v>
      </c>
      <c r="M117" s="8" t="str">
        <f>IF(J117=4,RANK(L117,$AA$19:$AA$323,0)+COUNTIF($AA$1:AA116,AA117),"")&amp;IF(J117=5,RANK(L117,$AB$19:$AB$323,0)+COUNTIF($AB$1:AB116,AB117),"")&amp;IF(J117=6,RANK(L117,$AC$19:$AC$323,0)+COUNTIF($AC$1:AC116,AC117),"")&amp;IF(J117=7,RANK(L117,$AD$19:$AD$323,0)+COUNTIF($AD$1:AD116,AD117),"")&amp;IF(J117=8,RANK(L117,$AE$19:$AE$323,0)+COUNTIF($AE$1:AE116,AE117),"")&amp;IF(J117=9,RANK(L117,$AF$19:$AF$323,0)+COUNTIF($AF$1:AF116,AF117),"")&amp;IF(J117=10,RANK(L117,$AG$19:$AG$323,0)+COUNTIF($AG$1:AG116,AG117),"")&amp;IF(J117=11,RANK(L117,$AH$19:$AH$323,0)+COUNTIF($AH$1:AH116,AH117),"")</f>
        <v>99</v>
      </c>
      <c r="N117" s="9" t="s">
        <v>236</v>
      </c>
      <c r="Z117" s="10" t="str">
        <f t="shared" si="17"/>
        <v/>
      </c>
      <c r="AA117" s="10" t="str">
        <f t="shared" si="18"/>
        <v/>
      </c>
      <c r="AB117" s="10" t="str">
        <f t="shared" si="19"/>
        <v/>
      </c>
      <c r="AC117" s="10" t="str">
        <f t="shared" si="20"/>
        <v/>
      </c>
      <c r="AD117" s="10">
        <f t="shared" si="21"/>
        <v>36</v>
      </c>
      <c r="AE117" s="10" t="str">
        <f t="shared" si="22"/>
        <v/>
      </c>
      <c r="AF117" s="10" t="str">
        <f t="shared" si="23"/>
        <v/>
      </c>
      <c r="AG117" s="10" t="str">
        <f t="shared" si="24"/>
        <v/>
      </c>
      <c r="AH117" s="10" t="str">
        <f t="shared" si="25"/>
        <v/>
      </c>
      <c r="AI117" s="13" t="str">
        <f t="shared" si="26"/>
        <v>99</v>
      </c>
      <c r="AJ117" s="11">
        <f t="shared" si="27"/>
        <v>99</v>
      </c>
    </row>
    <row r="118" spans="1:36" x14ac:dyDescent="0.25">
      <c r="A118" s="1">
        <v>100</v>
      </c>
      <c r="B118" s="4">
        <v>48</v>
      </c>
      <c r="C118" s="9" t="s">
        <v>455</v>
      </c>
      <c r="D118" s="9" t="s">
        <v>232</v>
      </c>
      <c r="E118" s="9" t="s">
        <v>320</v>
      </c>
      <c r="F118" s="9">
        <v>3961732524</v>
      </c>
      <c r="G118" s="9" t="s">
        <v>43</v>
      </c>
      <c r="H118" s="27"/>
      <c r="I118" s="6">
        <v>7</v>
      </c>
      <c r="J118" s="6">
        <v>7</v>
      </c>
      <c r="K118" s="9">
        <v>9</v>
      </c>
      <c r="L118" s="7">
        <f t="shared" si="28"/>
        <v>36</v>
      </c>
      <c r="M118" s="8" t="str">
        <f>IF(J118=4,RANK(L118,$AA$19:$AA$323,0)+COUNTIF($AA$1:AA117,AA118),"")&amp;IF(J118=5,RANK(L118,$AB$19:$AB$323,0)+COUNTIF($AB$1:AB117,AB118),"")&amp;IF(J118=6,RANK(L118,$AC$19:$AC$323,0)+COUNTIF($AC$1:AC117,AC118),"")&amp;IF(J118=7,RANK(L118,$AD$19:$AD$323,0)+COUNTIF($AD$1:AD117,AD118),"")&amp;IF(J118=8,RANK(L118,$AE$19:$AE$323,0)+COUNTIF($AE$1:AE117,AE118),"")&amp;IF(J118=9,RANK(L118,$AF$19:$AF$323,0)+COUNTIF($AF$1:AF117,AF118),"")&amp;IF(J118=10,RANK(L118,$AG$19:$AG$323,0)+COUNTIF($AG$1:AG117,AG118),"")&amp;IF(J118=11,RANK(L118,$AH$19:$AH$323,0)+COUNTIF($AH$1:AH117,AH118),"")</f>
        <v>100</v>
      </c>
      <c r="N118" s="9" t="s">
        <v>236</v>
      </c>
      <c r="Z118" s="10" t="str">
        <f t="shared" si="17"/>
        <v/>
      </c>
      <c r="AA118" s="10" t="str">
        <f t="shared" si="18"/>
        <v/>
      </c>
      <c r="AB118" s="10" t="str">
        <f t="shared" si="19"/>
        <v/>
      </c>
      <c r="AC118" s="10" t="str">
        <f t="shared" si="20"/>
        <v/>
      </c>
      <c r="AD118" s="10">
        <f t="shared" si="21"/>
        <v>36</v>
      </c>
      <c r="AE118" s="10" t="str">
        <f t="shared" si="22"/>
        <v/>
      </c>
      <c r="AF118" s="10" t="str">
        <f t="shared" si="23"/>
        <v/>
      </c>
      <c r="AG118" s="10" t="str">
        <f t="shared" si="24"/>
        <v/>
      </c>
      <c r="AH118" s="10" t="str">
        <f t="shared" si="25"/>
        <v/>
      </c>
      <c r="AI118" s="13" t="str">
        <f t="shared" si="26"/>
        <v>99</v>
      </c>
      <c r="AJ118" s="11">
        <f t="shared" si="27"/>
        <v>99</v>
      </c>
    </row>
    <row r="119" spans="1:36" x14ac:dyDescent="0.25">
      <c r="A119" s="1">
        <v>101</v>
      </c>
      <c r="B119" s="4">
        <v>48</v>
      </c>
      <c r="C119" s="9" t="s">
        <v>456</v>
      </c>
      <c r="D119" s="9" t="s">
        <v>381</v>
      </c>
      <c r="E119" s="9" t="s">
        <v>37</v>
      </c>
      <c r="F119" s="9">
        <v>847904384</v>
      </c>
      <c r="G119" s="9" t="s">
        <v>41</v>
      </c>
      <c r="H119" s="27"/>
      <c r="I119" s="6">
        <v>7</v>
      </c>
      <c r="J119" s="6">
        <v>7</v>
      </c>
      <c r="K119" s="9">
        <v>9</v>
      </c>
      <c r="L119" s="7">
        <f t="shared" si="28"/>
        <v>36</v>
      </c>
      <c r="M119" s="8" t="str">
        <f>IF(J119=4,RANK(L119,$AA$19:$AA$323,0)+COUNTIF($AA$1:AA118,AA119),"")&amp;IF(J119=5,RANK(L119,$AB$19:$AB$323,0)+COUNTIF($AB$1:AB118,AB119),"")&amp;IF(J119=6,RANK(L119,$AC$19:$AC$323,0)+COUNTIF($AC$1:AC118,AC119),"")&amp;IF(J119=7,RANK(L119,$AD$19:$AD$323,0)+COUNTIF($AD$1:AD118,AD119),"")&amp;IF(J119=8,RANK(L119,$AE$19:$AE$323,0)+COUNTIF($AE$1:AE118,AE119),"")&amp;IF(J119=9,RANK(L119,$AF$19:$AF$323,0)+COUNTIF($AF$1:AF118,AF119),"")&amp;IF(J119=10,RANK(L119,$AG$19:$AG$323,0)+COUNTIF($AG$1:AG118,AG119),"")&amp;IF(J119=11,RANK(L119,$AH$19:$AH$323,0)+COUNTIF($AH$1:AH118,AH119),"")</f>
        <v>101</v>
      </c>
      <c r="N119" s="9" t="s">
        <v>236</v>
      </c>
      <c r="Z119" s="10" t="str">
        <f t="shared" si="17"/>
        <v/>
      </c>
      <c r="AA119" s="10" t="str">
        <f t="shared" si="18"/>
        <v/>
      </c>
      <c r="AB119" s="10" t="str">
        <f t="shared" si="19"/>
        <v/>
      </c>
      <c r="AC119" s="10" t="str">
        <f t="shared" si="20"/>
        <v/>
      </c>
      <c r="AD119" s="10">
        <f t="shared" si="21"/>
        <v>36</v>
      </c>
      <c r="AE119" s="10" t="str">
        <f t="shared" si="22"/>
        <v/>
      </c>
      <c r="AF119" s="10" t="str">
        <f t="shared" si="23"/>
        <v/>
      </c>
      <c r="AG119" s="10" t="str">
        <f t="shared" si="24"/>
        <v/>
      </c>
      <c r="AH119" s="10" t="str">
        <f t="shared" si="25"/>
        <v/>
      </c>
      <c r="AI119" s="13" t="str">
        <f t="shared" si="26"/>
        <v>99</v>
      </c>
      <c r="AJ119" s="11">
        <f t="shared" si="27"/>
        <v>99</v>
      </c>
    </row>
    <row r="120" spans="1:36" x14ac:dyDescent="0.25">
      <c r="A120" s="1">
        <v>102</v>
      </c>
      <c r="B120" s="4">
        <v>48</v>
      </c>
      <c r="C120" s="9" t="s">
        <v>457</v>
      </c>
      <c r="D120" s="9" t="s">
        <v>230</v>
      </c>
      <c r="E120" s="9" t="s">
        <v>99</v>
      </c>
      <c r="F120" s="9">
        <v>3899640160</v>
      </c>
      <c r="G120" s="9" t="s">
        <v>43</v>
      </c>
      <c r="H120" s="27"/>
      <c r="I120" s="6">
        <v>7</v>
      </c>
      <c r="J120" s="6">
        <v>7</v>
      </c>
      <c r="K120" s="9">
        <v>9</v>
      </c>
      <c r="L120" s="7">
        <f t="shared" si="28"/>
        <v>36</v>
      </c>
      <c r="M120" s="8" t="str">
        <f>IF(J120=4,RANK(L120,$AA$19:$AA$323,0)+COUNTIF($AA$1:AA119,AA120),"")&amp;IF(J120=5,RANK(L120,$AB$19:$AB$323,0)+COUNTIF($AB$1:AB119,AB120),"")&amp;IF(J120=6,RANK(L120,$AC$19:$AC$323,0)+COUNTIF($AC$1:AC119,AC120),"")&amp;IF(J120=7,RANK(L120,$AD$19:$AD$323,0)+COUNTIF($AD$1:AD119,AD120),"")&amp;IF(J120=8,RANK(L120,$AE$19:$AE$323,0)+COUNTIF($AE$1:AE119,AE120),"")&amp;IF(J120=9,RANK(L120,$AF$19:$AF$323,0)+COUNTIF($AF$1:AF119,AF120),"")&amp;IF(J120=10,RANK(L120,$AG$19:$AG$323,0)+COUNTIF($AG$1:AG119,AG120),"")&amp;IF(J120=11,RANK(L120,$AH$19:$AH$323,0)+COUNTIF($AH$1:AH119,AH120),"")</f>
        <v>102</v>
      </c>
      <c r="N120" s="9" t="s">
        <v>236</v>
      </c>
      <c r="Z120" s="10" t="str">
        <f t="shared" si="17"/>
        <v/>
      </c>
      <c r="AA120" s="10" t="str">
        <f t="shared" si="18"/>
        <v/>
      </c>
      <c r="AB120" s="10" t="str">
        <f t="shared" si="19"/>
        <v/>
      </c>
      <c r="AC120" s="10" t="str">
        <f t="shared" si="20"/>
        <v/>
      </c>
      <c r="AD120" s="10">
        <f t="shared" si="21"/>
        <v>36</v>
      </c>
      <c r="AE120" s="10" t="str">
        <f t="shared" si="22"/>
        <v/>
      </c>
      <c r="AF120" s="10" t="str">
        <f t="shared" si="23"/>
        <v/>
      </c>
      <c r="AG120" s="10" t="str">
        <f t="shared" si="24"/>
        <v/>
      </c>
      <c r="AH120" s="10" t="str">
        <f t="shared" si="25"/>
        <v/>
      </c>
      <c r="AI120" s="13" t="str">
        <f t="shared" si="26"/>
        <v>99</v>
      </c>
      <c r="AJ120" s="11">
        <f t="shared" si="27"/>
        <v>99</v>
      </c>
    </row>
    <row r="121" spans="1:36" x14ac:dyDescent="0.25">
      <c r="A121" s="1">
        <v>103</v>
      </c>
      <c r="B121" s="4">
        <v>48</v>
      </c>
      <c r="C121" s="9" t="s">
        <v>458</v>
      </c>
      <c r="D121" s="9" t="s">
        <v>39</v>
      </c>
      <c r="E121" s="9" t="s">
        <v>47</v>
      </c>
      <c r="F121" s="9">
        <v>479020151</v>
      </c>
      <c r="G121" s="9" t="s">
        <v>53</v>
      </c>
      <c r="H121" s="27"/>
      <c r="I121" s="6">
        <v>7</v>
      </c>
      <c r="J121" s="6">
        <v>7</v>
      </c>
      <c r="K121" s="9">
        <v>9</v>
      </c>
      <c r="L121" s="7">
        <f t="shared" si="28"/>
        <v>36</v>
      </c>
      <c r="M121" s="8" t="str">
        <f>IF(J121=4,RANK(L121,$AA$19:$AA$323,0)+COUNTIF($AA$1:AA120,AA121),"")&amp;IF(J121=5,RANK(L121,$AB$19:$AB$323,0)+COUNTIF($AB$1:AB120,AB121),"")&amp;IF(J121=6,RANK(L121,$AC$19:$AC$323,0)+COUNTIF($AC$1:AC120,AC121),"")&amp;IF(J121=7,RANK(L121,$AD$19:$AD$323,0)+COUNTIF($AD$1:AD120,AD121),"")&amp;IF(J121=8,RANK(L121,$AE$19:$AE$323,0)+COUNTIF($AE$1:AE120,AE121),"")&amp;IF(J121=9,RANK(L121,$AF$19:$AF$323,0)+COUNTIF($AF$1:AF120,AF121),"")&amp;IF(J121=10,RANK(L121,$AG$19:$AG$323,0)+COUNTIF($AG$1:AG120,AG121),"")&amp;IF(J121=11,RANK(L121,$AH$19:$AH$323,0)+COUNTIF($AH$1:AH120,AH121),"")</f>
        <v>103</v>
      </c>
      <c r="N121" s="9" t="s">
        <v>236</v>
      </c>
      <c r="Z121" s="10" t="str">
        <f t="shared" si="17"/>
        <v/>
      </c>
      <c r="AA121" s="10" t="str">
        <f t="shared" si="18"/>
        <v/>
      </c>
      <c r="AB121" s="10" t="str">
        <f t="shared" si="19"/>
        <v/>
      </c>
      <c r="AC121" s="10" t="str">
        <f t="shared" si="20"/>
        <v/>
      </c>
      <c r="AD121" s="10">
        <f t="shared" si="21"/>
        <v>36</v>
      </c>
      <c r="AE121" s="10" t="str">
        <f t="shared" si="22"/>
        <v/>
      </c>
      <c r="AF121" s="10" t="str">
        <f t="shared" si="23"/>
        <v/>
      </c>
      <c r="AG121" s="10" t="str">
        <f t="shared" si="24"/>
        <v/>
      </c>
      <c r="AH121" s="10" t="str">
        <f t="shared" si="25"/>
        <v/>
      </c>
      <c r="AI121" s="13" t="str">
        <f t="shared" si="26"/>
        <v>99</v>
      </c>
      <c r="AJ121" s="11">
        <f t="shared" si="27"/>
        <v>99</v>
      </c>
    </row>
    <row r="122" spans="1:36" x14ac:dyDescent="0.25">
      <c r="A122" s="1">
        <v>104</v>
      </c>
      <c r="B122" s="4">
        <v>48</v>
      </c>
      <c r="C122" s="9" t="s">
        <v>459</v>
      </c>
      <c r="D122" s="9" t="s">
        <v>36</v>
      </c>
      <c r="E122" s="9" t="s">
        <v>99</v>
      </c>
      <c r="F122" s="9">
        <v>3619764182</v>
      </c>
      <c r="G122" s="9" t="s">
        <v>43</v>
      </c>
      <c r="H122" s="27"/>
      <c r="I122" s="6">
        <v>7</v>
      </c>
      <c r="J122" s="6">
        <v>7</v>
      </c>
      <c r="K122" s="9">
        <v>9</v>
      </c>
      <c r="L122" s="7">
        <f t="shared" si="28"/>
        <v>36</v>
      </c>
      <c r="M122" s="8" t="str">
        <f>IF(J122=4,RANK(L122,$AA$19:$AA$323,0)+COUNTIF($AA$1:AA121,AA122),"")&amp;IF(J122=5,RANK(L122,$AB$19:$AB$323,0)+COUNTIF($AB$1:AB121,AB122),"")&amp;IF(J122=6,RANK(L122,$AC$19:$AC$323,0)+COUNTIF($AC$1:AC121,AC122),"")&amp;IF(J122=7,RANK(L122,$AD$19:$AD$323,0)+COUNTIF($AD$1:AD121,AD122),"")&amp;IF(J122=8,RANK(L122,$AE$19:$AE$323,0)+COUNTIF($AE$1:AE121,AE122),"")&amp;IF(J122=9,RANK(L122,$AF$19:$AF$323,0)+COUNTIF($AF$1:AF121,AF122),"")&amp;IF(J122=10,RANK(L122,$AG$19:$AG$323,0)+COUNTIF($AG$1:AG121,AG122),"")&amp;IF(J122=11,RANK(L122,$AH$19:$AH$323,0)+COUNTIF($AH$1:AH121,AH122),"")</f>
        <v>104</v>
      </c>
      <c r="N122" s="9" t="s">
        <v>236</v>
      </c>
      <c r="Z122" s="10" t="str">
        <f t="shared" si="17"/>
        <v/>
      </c>
      <c r="AA122" s="10" t="str">
        <f t="shared" si="18"/>
        <v/>
      </c>
      <c r="AB122" s="10" t="str">
        <f t="shared" si="19"/>
        <v/>
      </c>
      <c r="AC122" s="10" t="str">
        <f t="shared" si="20"/>
        <v/>
      </c>
      <c r="AD122" s="10">
        <f t="shared" si="21"/>
        <v>36</v>
      </c>
      <c r="AE122" s="10" t="str">
        <f t="shared" si="22"/>
        <v/>
      </c>
      <c r="AF122" s="10" t="str">
        <f t="shared" si="23"/>
        <v/>
      </c>
      <c r="AG122" s="10" t="str">
        <f t="shared" si="24"/>
        <v/>
      </c>
      <c r="AH122" s="10" t="str">
        <f t="shared" si="25"/>
        <v/>
      </c>
      <c r="AI122" s="13" t="str">
        <f t="shared" si="26"/>
        <v>99</v>
      </c>
      <c r="AJ122" s="11">
        <f t="shared" si="27"/>
        <v>99</v>
      </c>
    </row>
    <row r="123" spans="1:36" x14ac:dyDescent="0.25">
      <c r="A123" s="1">
        <v>105</v>
      </c>
      <c r="B123" s="4">
        <v>48</v>
      </c>
      <c r="C123" s="9" t="s">
        <v>460</v>
      </c>
      <c r="D123" s="9" t="s">
        <v>78</v>
      </c>
      <c r="E123" s="9" t="s">
        <v>37</v>
      </c>
      <c r="F123" s="9">
        <v>2642051505</v>
      </c>
      <c r="G123" s="9" t="s">
        <v>118</v>
      </c>
      <c r="H123" s="27"/>
      <c r="I123" s="6">
        <v>7</v>
      </c>
      <c r="J123" s="6">
        <v>7</v>
      </c>
      <c r="K123" s="9">
        <v>9</v>
      </c>
      <c r="L123" s="7">
        <f t="shared" si="28"/>
        <v>36</v>
      </c>
      <c r="M123" s="8" t="str">
        <f>IF(J123=4,RANK(L123,$AA$19:$AA$323,0)+COUNTIF($AA$1:AA122,AA123),"")&amp;IF(J123=5,RANK(L123,$AB$19:$AB$323,0)+COUNTIF($AB$1:AB122,AB123),"")&amp;IF(J123=6,RANK(L123,$AC$19:$AC$323,0)+COUNTIF($AC$1:AC122,AC123),"")&amp;IF(J123=7,RANK(L123,$AD$19:$AD$323,0)+COUNTIF($AD$1:AD122,AD123),"")&amp;IF(J123=8,RANK(L123,$AE$19:$AE$323,0)+COUNTIF($AE$1:AE122,AE123),"")&amp;IF(J123=9,RANK(L123,$AF$19:$AF$323,0)+COUNTIF($AF$1:AF122,AF123),"")&amp;IF(J123=10,RANK(L123,$AG$19:$AG$323,0)+COUNTIF($AG$1:AG122,AG123),"")&amp;IF(J123=11,RANK(L123,$AH$19:$AH$323,0)+COUNTIF($AH$1:AH122,AH123),"")</f>
        <v>105</v>
      </c>
      <c r="N123" s="9" t="s">
        <v>236</v>
      </c>
      <c r="Z123" s="10" t="str">
        <f t="shared" si="17"/>
        <v/>
      </c>
      <c r="AA123" s="10" t="str">
        <f t="shared" si="18"/>
        <v/>
      </c>
      <c r="AB123" s="10" t="str">
        <f t="shared" si="19"/>
        <v/>
      </c>
      <c r="AC123" s="10" t="str">
        <f t="shared" si="20"/>
        <v/>
      </c>
      <c r="AD123" s="10">
        <f t="shared" si="21"/>
        <v>36</v>
      </c>
      <c r="AE123" s="10" t="str">
        <f t="shared" si="22"/>
        <v/>
      </c>
      <c r="AF123" s="10" t="str">
        <f t="shared" si="23"/>
        <v/>
      </c>
      <c r="AG123" s="10" t="str">
        <f t="shared" si="24"/>
        <v/>
      </c>
      <c r="AH123" s="10" t="str">
        <f t="shared" si="25"/>
        <v/>
      </c>
      <c r="AI123" s="13" t="str">
        <f t="shared" si="26"/>
        <v>99</v>
      </c>
      <c r="AJ123" s="11">
        <f t="shared" si="27"/>
        <v>99</v>
      </c>
    </row>
    <row r="124" spans="1:36" x14ac:dyDescent="0.25">
      <c r="A124" s="1">
        <v>106</v>
      </c>
      <c r="B124" s="4">
        <v>48</v>
      </c>
      <c r="C124" s="9" t="s">
        <v>250</v>
      </c>
      <c r="D124" s="9" t="s">
        <v>39</v>
      </c>
      <c r="E124" s="9" t="s">
        <v>47</v>
      </c>
      <c r="F124" s="9">
        <v>3798898643</v>
      </c>
      <c r="G124" s="9" t="s">
        <v>41</v>
      </c>
      <c r="H124" s="27"/>
      <c r="I124" s="6">
        <v>7</v>
      </c>
      <c r="J124" s="6">
        <v>7</v>
      </c>
      <c r="K124" s="9">
        <v>9</v>
      </c>
      <c r="L124" s="7">
        <f t="shared" si="28"/>
        <v>36</v>
      </c>
      <c r="M124" s="8" t="str">
        <f>IF(J124=4,RANK(L124,$AA$19:$AA$323,0)+COUNTIF($AA$1:AA123,AA124),"")&amp;IF(J124=5,RANK(L124,$AB$19:$AB$323,0)+COUNTIF($AB$1:AB123,AB124),"")&amp;IF(J124=6,RANK(L124,$AC$19:$AC$323,0)+COUNTIF($AC$1:AC123,AC124),"")&amp;IF(J124=7,RANK(L124,$AD$19:$AD$323,0)+COUNTIF($AD$1:AD123,AD124),"")&amp;IF(J124=8,RANK(L124,$AE$19:$AE$323,0)+COUNTIF($AE$1:AE123,AE124),"")&amp;IF(J124=9,RANK(L124,$AF$19:$AF$323,0)+COUNTIF($AF$1:AF123,AF124),"")&amp;IF(J124=10,RANK(L124,$AG$19:$AG$323,0)+COUNTIF($AG$1:AG123,AG124),"")&amp;IF(J124=11,RANK(L124,$AH$19:$AH$323,0)+COUNTIF($AH$1:AH123,AH124),"")</f>
        <v>106</v>
      </c>
      <c r="N124" s="9" t="s">
        <v>236</v>
      </c>
      <c r="Z124" s="10" t="str">
        <f t="shared" si="17"/>
        <v/>
      </c>
      <c r="AA124" s="10" t="str">
        <f t="shared" si="18"/>
        <v/>
      </c>
      <c r="AB124" s="10" t="str">
        <f t="shared" si="19"/>
        <v/>
      </c>
      <c r="AC124" s="10" t="str">
        <f t="shared" si="20"/>
        <v/>
      </c>
      <c r="AD124" s="10">
        <f t="shared" si="21"/>
        <v>36</v>
      </c>
      <c r="AE124" s="10" t="str">
        <f t="shared" si="22"/>
        <v/>
      </c>
      <c r="AF124" s="10" t="str">
        <f t="shared" si="23"/>
        <v/>
      </c>
      <c r="AG124" s="10" t="str">
        <f t="shared" si="24"/>
        <v/>
      </c>
      <c r="AH124" s="10" t="str">
        <f t="shared" si="25"/>
        <v/>
      </c>
      <c r="AI124" s="13" t="str">
        <f t="shared" si="26"/>
        <v>99</v>
      </c>
      <c r="AJ124" s="11">
        <f t="shared" si="27"/>
        <v>99</v>
      </c>
    </row>
    <row r="125" spans="1:36" x14ac:dyDescent="0.25">
      <c r="A125" s="1">
        <v>107</v>
      </c>
      <c r="B125" s="4">
        <v>48</v>
      </c>
      <c r="C125" s="9" t="s">
        <v>461</v>
      </c>
      <c r="D125" s="9" t="s">
        <v>158</v>
      </c>
      <c r="E125" s="9" t="s">
        <v>275</v>
      </c>
      <c r="F125" s="9">
        <v>2177824356</v>
      </c>
      <c r="G125" s="9" t="s">
        <v>367</v>
      </c>
      <c r="H125" s="27"/>
      <c r="I125" s="6">
        <v>7</v>
      </c>
      <c r="J125" s="6">
        <v>7</v>
      </c>
      <c r="K125" s="9">
        <v>9</v>
      </c>
      <c r="L125" s="7">
        <f t="shared" si="28"/>
        <v>36</v>
      </c>
      <c r="M125" s="8" t="str">
        <f>IF(J125=4,RANK(L125,$AA$19:$AA$323,0)+COUNTIF($AA$1:AA124,AA125),"")&amp;IF(J125=5,RANK(L125,$AB$19:$AB$323,0)+COUNTIF($AB$1:AB124,AB125),"")&amp;IF(J125=6,RANK(L125,$AC$19:$AC$323,0)+COUNTIF($AC$1:AC124,AC125),"")&amp;IF(J125=7,RANK(L125,$AD$19:$AD$323,0)+COUNTIF($AD$1:AD124,AD125),"")&amp;IF(J125=8,RANK(L125,$AE$19:$AE$323,0)+COUNTIF($AE$1:AE124,AE125),"")&amp;IF(J125=9,RANK(L125,$AF$19:$AF$323,0)+COUNTIF($AF$1:AF124,AF125),"")&amp;IF(J125=10,RANK(L125,$AG$19:$AG$323,0)+COUNTIF($AG$1:AG124,AG125),"")&amp;IF(J125=11,RANK(L125,$AH$19:$AH$323,0)+COUNTIF($AH$1:AH124,AH125),"")</f>
        <v>107</v>
      </c>
      <c r="N125" s="9" t="s">
        <v>236</v>
      </c>
      <c r="Z125" s="10" t="str">
        <f t="shared" si="17"/>
        <v/>
      </c>
      <c r="AA125" s="10" t="str">
        <f t="shared" si="18"/>
        <v/>
      </c>
      <c r="AB125" s="10" t="str">
        <f t="shared" si="19"/>
        <v/>
      </c>
      <c r="AC125" s="10" t="str">
        <f t="shared" si="20"/>
        <v/>
      </c>
      <c r="AD125" s="10">
        <f t="shared" si="21"/>
        <v>36</v>
      </c>
      <c r="AE125" s="10" t="str">
        <f t="shared" si="22"/>
        <v/>
      </c>
      <c r="AF125" s="10" t="str">
        <f t="shared" si="23"/>
        <v/>
      </c>
      <c r="AG125" s="10" t="str">
        <f t="shared" si="24"/>
        <v/>
      </c>
      <c r="AH125" s="10" t="str">
        <f t="shared" si="25"/>
        <v/>
      </c>
      <c r="AI125" s="13" t="str">
        <f t="shared" si="26"/>
        <v>99</v>
      </c>
      <c r="AJ125" s="11">
        <f t="shared" si="27"/>
        <v>99</v>
      </c>
    </row>
    <row r="126" spans="1:36" x14ac:dyDescent="0.25">
      <c r="A126" s="1">
        <v>108</v>
      </c>
      <c r="B126" s="4">
        <v>48</v>
      </c>
      <c r="C126" s="9" t="s">
        <v>462</v>
      </c>
      <c r="D126" s="9" t="s">
        <v>36</v>
      </c>
      <c r="E126" s="9" t="s">
        <v>166</v>
      </c>
      <c r="F126" s="9">
        <v>4116625541</v>
      </c>
      <c r="G126" s="9" t="s">
        <v>118</v>
      </c>
      <c r="H126" s="27"/>
      <c r="I126" s="6">
        <v>7</v>
      </c>
      <c r="J126" s="6">
        <v>7</v>
      </c>
      <c r="K126" s="9">
        <v>9</v>
      </c>
      <c r="L126" s="7">
        <f t="shared" si="28"/>
        <v>36</v>
      </c>
      <c r="M126" s="8" t="str">
        <f>IF(J126=4,RANK(L126,$AA$19:$AA$323,0)+COUNTIF($AA$1:AA125,AA126),"")&amp;IF(J126=5,RANK(L126,$AB$19:$AB$323,0)+COUNTIF($AB$1:AB125,AB126),"")&amp;IF(J126=6,RANK(L126,$AC$19:$AC$323,0)+COUNTIF($AC$1:AC125,AC126),"")&amp;IF(J126=7,RANK(L126,$AD$19:$AD$323,0)+COUNTIF($AD$1:AD125,AD126),"")&amp;IF(J126=8,RANK(L126,$AE$19:$AE$323,0)+COUNTIF($AE$1:AE125,AE126),"")&amp;IF(J126=9,RANK(L126,$AF$19:$AF$323,0)+COUNTIF($AF$1:AF125,AF126),"")&amp;IF(J126=10,RANK(L126,$AG$19:$AG$323,0)+COUNTIF($AG$1:AG125,AG126),"")&amp;IF(J126=11,RANK(L126,$AH$19:$AH$323,0)+COUNTIF($AH$1:AH125,AH126),"")</f>
        <v>108</v>
      </c>
      <c r="N126" s="9" t="s">
        <v>236</v>
      </c>
      <c r="Z126" s="10" t="str">
        <f t="shared" si="17"/>
        <v/>
      </c>
      <c r="AA126" s="10" t="str">
        <f t="shared" si="18"/>
        <v/>
      </c>
      <c r="AB126" s="10" t="str">
        <f t="shared" si="19"/>
        <v/>
      </c>
      <c r="AC126" s="10" t="str">
        <f t="shared" si="20"/>
        <v/>
      </c>
      <c r="AD126" s="10">
        <f t="shared" si="21"/>
        <v>36</v>
      </c>
      <c r="AE126" s="10" t="str">
        <f t="shared" si="22"/>
        <v/>
      </c>
      <c r="AF126" s="10" t="str">
        <f t="shared" si="23"/>
        <v/>
      </c>
      <c r="AG126" s="10" t="str">
        <f t="shared" si="24"/>
        <v/>
      </c>
      <c r="AH126" s="10" t="str">
        <f t="shared" si="25"/>
        <v/>
      </c>
      <c r="AI126" s="13" t="str">
        <f t="shared" si="26"/>
        <v>99</v>
      </c>
      <c r="AJ126" s="11">
        <f t="shared" si="27"/>
        <v>99</v>
      </c>
    </row>
    <row r="127" spans="1:36" x14ac:dyDescent="0.25">
      <c r="A127" s="1">
        <v>109</v>
      </c>
      <c r="B127" s="4">
        <v>48</v>
      </c>
      <c r="C127" s="9" t="s">
        <v>463</v>
      </c>
      <c r="D127" s="9" t="s">
        <v>110</v>
      </c>
      <c r="E127" s="9" t="s">
        <v>47</v>
      </c>
      <c r="F127" s="9">
        <v>2795352048</v>
      </c>
      <c r="G127" s="9" t="s">
        <v>41</v>
      </c>
      <c r="H127" s="27"/>
      <c r="I127" s="6">
        <v>7</v>
      </c>
      <c r="J127" s="6">
        <v>7</v>
      </c>
      <c r="K127" s="9">
        <v>8</v>
      </c>
      <c r="L127" s="7">
        <f t="shared" si="28"/>
        <v>32</v>
      </c>
      <c r="M127" s="8" t="str">
        <f>IF(J127=4,RANK(L127,$AA$19:$AA$323,0)+COUNTIF($AA$1:AA126,AA127),"")&amp;IF(J127=5,RANK(L127,$AB$19:$AB$323,0)+COUNTIF($AB$1:AB126,AB127),"")&amp;IF(J127=6,RANK(L127,$AC$19:$AC$323,0)+COUNTIF($AC$1:AC126,AC127),"")&amp;IF(J127=7,RANK(L127,$AD$19:$AD$323,0)+COUNTIF($AD$1:AD126,AD127),"")&amp;IF(J127=8,RANK(L127,$AE$19:$AE$323,0)+COUNTIF($AE$1:AE126,AE127),"")&amp;IF(J127=9,RANK(L127,$AF$19:$AF$323,0)+COUNTIF($AF$1:AF126,AF127),"")&amp;IF(J127=10,RANK(L127,$AG$19:$AG$323,0)+COUNTIF($AG$1:AG126,AG127),"")&amp;IF(J127=11,RANK(L127,$AH$19:$AH$323,0)+COUNTIF($AH$1:AH126,AH127),"")</f>
        <v>109</v>
      </c>
      <c r="N127" s="9" t="s">
        <v>236</v>
      </c>
      <c r="Z127" s="10" t="str">
        <f t="shared" si="17"/>
        <v/>
      </c>
      <c r="AA127" s="10" t="str">
        <f t="shared" si="18"/>
        <v/>
      </c>
      <c r="AB127" s="10" t="str">
        <f t="shared" si="19"/>
        <v/>
      </c>
      <c r="AC127" s="10" t="str">
        <f t="shared" si="20"/>
        <v/>
      </c>
      <c r="AD127" s="10">
        <f t="shared" si="21"/>
        <v>32</v>
      </c>
      <c r="AE127" s="10" t="str">
        <f t="shared" si="22"/>
        <v/>
      </c>
      <c r="AF127" s="10" t="str">
        <f t="shared" si="23"/>
        <v/>
      </c>
      <c r="AG127" s="10" t="str">
        <f t="shared" si="24"/>
        <v/>
      </c>
      <c r="AH127" s="10" t="str">
        <f t="shared" si="25"/>
        <v/>
      </c>
      <c r="AI127" s="13" t="str">
        <f t="shared" si="26"/>
        <v>109</v>
      </c>
      <c r="AJ127" s="11">
        <f t="shared" si="27"/>
        <v>109</v>
      </c>
    </row>
    <row r="128" spans="1:36" x14ac:dyDescent="0.25">
      <c r="A128" s="1">
        <v>110</v>
      </c>
      <c r="B128" s="4">
        <v>48</v>
      </c>
      <c r="C128" s="9" t="s">
        <v>464</v>
      </c>
      <c r="D128" s="9" t="s">
        <v>98</v>
      </c>
      <c r="E128" s="9" t="s">
        <v>52</v>
      </c>
      <c r="F128" s="9">
        <v>3561350072</v>
      </c>
      <c r="G128" s="9" t="s">
        <v>43</v>
      </c>
      <c r="H128" s="27"/>
      <c r="I128" s="6">
        <v>7</v>
      </c>
      <c r="J128" s="6">
        <v>7</v>
      </c>
      <c r="K128" s="9">
        <v>8</v>
      </c>
      <c r="L128" s="7">
        <f t="shared" si="28"/>
        <v>32</v>
      </c>
      <c r="M128" s="8" t="str">
        <f>IF(J128=4,RANK(L128,$AA$19:$AA$323,0)+COUNTIF($AA$1:AA127,AA128),"")&amp;IF(J128=5,RANK(L128,$AB$19:$AB$323,0)+COUNTIF($AB$1:AB127,AB128),"")&amp;IF(J128=6,RANK(L128,$AC$19:$AC$323,0)+COUNTIF($AC$1:AC127,AC128),"")&amp;IF(J128=7,RANK(L128,$AD$19:$AD$323,0)+COUNTIF($AD$1:AD127,AD128),"")&amp;IF(J128=8,RANK(L128,$AE$19:$AE$323,0)+COUNTIF($AE$1:AE127,AE128),"")&amp;IF(J128=9,RANK(L128,$AF$19:$AF$323,0)+COUNTIF($AF$1:AF127,AF128),"")&amp;IF(J128=10,RANK(L128,$AG$19:$AG$323,0)+COUNTIF($AG$1:AG127,AG128),"")&amp;IF(J128=11,RANK(L128,$AH$19:$AH$323,0)+COUNTIF($AH$1:AH127,AH128),"")</f>
        <v>110</v>
      </c>
      <c r="N128" s="9" t="s">
        <v>236</v>
      </c>
      <c r="Z128" s="10" t="str">
        <f t="shared" si="17"/>
        <v/>
      </c>
      <c r="AA128" s="10" t="str">
        <f t="shared" si="18"/>
        <v/>
      </c>
      <c r="AB128" s="10" t="str">
        <f t="shared" si="19"/>
        <v/>
      </c>
      <c r="AC128" s="10" t="str">
        <f t="shared" si="20"/>
        <v/>
      </c>
      <c r="AD128" s="10">
        <f t="shared" si="21"/>
        <v>32</v>
      </c>
      <c r="AE128" s="10" t="str">
        <f t="shared" si="22"/>
        <v/>
      </c>
      <c r="AF128" s="10" t="str">
        <f t="shared" si="23"/>
        <v/>
      </c>
      <c r="AG128" s="10" t="str">
        <f t="shared" si="24"/>
        <v/>
      </c>
      <c r="AH128" s="10" t="str">
        <f t="shared" si="25"/>
        <v/>
      </c>
      <c r="AI128" s="13" t="str">
        <f t="shared" si="26"/>
        <v>109</v>
      </c>
      <c r="AJ128" s="11">
        <f t="shared" si="27"/>
        <v>109</v>
      </c>
    </row>
    <row r="129" spans="1:36" x14ac:dyDescent="0.25">
      <c r="A129" s="1">
        <v>111</v>
      </c>
      <c r="B129" s="4">
        <v>48</v>
      </c>
      <c r="C129" s="9" t="s">
        <v>465</v>
      </c>
      <c r="D129" s="9" t="s">
        <v>64</v>
      </c>
      <c r="E129" s="9" t="s">
        <v>40</v>
      </c>
      <c r="F129" s="9">
        <v>112284294</v>
      </c>
      <c r="G129" s="9" t="s">
        <v>367</v>
      </c>
      <c r="H129" s="27"/>
      <c r="I129" s="6">
        <v>7</v>
      </c>
      <c r="J129" s="6">
        <v>7</v>
      </c>
      <c r="K129" s="9">
        <v>8</v>
      </c>
      <c r="L129" s="7">
        <f t="shared" si="28"/>
        <v>32</v>
      </c>
      <c r="M129" s="8" t="str">
        <f>IF(J129=4,RANK(L129,$AA$19:$AA$323,0)+COUNTIF($AA$1:AA128,AA129),"")&amp;IF(J129=5,RANK(L129,$AB$19:$AB$323,0)+COUNTIF($AB$1:AB128,AB129),"")&amp;IF(J129=6,RANK(L129,$AC$19:$AC$323,0)+COUNTIF($AC$1:AC128,AC129),"")&amp;IF(J129=7,RANK(L129,$AD$19:$AD$323,0)+COUNTIF($AD$1:AD128,AD129),"")&amp;IF(J129=8,RANK(L129,$AE$19:$AE$323,0)+COUNTIF($AE$1:AE128,AE129),"")&amp;IF(J129=9,RANK(L129,$AF$19:$AF$323,0)+COUNTIF($AF$1:AF128,AF129),"")&amp;IF(J129=10,RANK(L129,$AG$19:$AG$323,0)+COUNTIF($AG$1:AG128,AG129),"")&amp;IF(J129=11,RANK(L129,$AH$19:$AH$323,0)+COUNTIF($AH$1:AH128,AH129),"")</f>
        <v>111</v>
      </c>
      <c r="N129" s="9" t="s">
        <v>236</v>
      </c>
      <c r="Z129" s="10" t="str">
        <f t="shared" si="17"/>
        <v/>
      </c>
      <c r="AA129" s="10" t="str">
        <f t="shared" si="18"/>
        <v/>
      </c>
      <c r="AB129" s="10" t="str">
        <f t="shared" si="19"/>
        <v/>
      </c>
      <c r="AC129" s="10" t="str">
        <f t="shared" si="20"/>
        <v/>
      </c>
      <c r="AD129" s="10">
        <f t="shared" si="21"/>
        <v>32</v>
      </c>
      <c r="AE129" s="10" t="str">
        <f t="shared" si="22"/>
        <v/>
      </c>
      <c r="AF129" s="10" t="str">
        <f t="shared" si="23"/>
        <v/>
      </c>
      <c r="AG129" s="10" t="str">
        <f t="shared" si="24"/>
        <v/>
      </c>
      <c r="AH129" s="10" t="str">
        <f t="shared" si="25"/>
        <v/>
      </c>
      <c r="AI129" s="13" t="str">
        <f t="shared" si="26"/>
        <v>109</v>
      </c>
      <c r="AJ129" s="11">
        <f t="shared" si="27"/>
        <v>109</v>
      </c>
    </row>
    <row r="130" spans="1:36" x14ac:dyDescent="0.25">
      <c r="A130" s="1">
        <v>112</v>
      </c>
      <c r="B130" s="4">
        <v>48</v>
      </c>
      <c r="C130" s="9" t="s">
        <v>466</v>
      </c>
      <c r="D130" s="9" t="s">
        <v>80</v>
      </c>
      <c r="E130" s="9" t="s">
        <v>275</v>
      </c>
      <c r="F130" s="9">
        <v>3246951696</v>
      </c>
      <c r="G130" s="9" t="s">
        <v>53</v>
      </c>
      <c r="H130" s="27"/>
      <c r="I130" s="6">
        <v>7</v>
      </c>
      <c r="J130" s="6">
        <v>7</v>
      </c>
      <c r="K130" s="9">
        <v>7</v>
      </c>
      <c r="L130" s="7">
        <f t="shared" si="28"/>
        <v>28</v>
      </c>
      <c r="M130" s="8" t="str">
        <f>IF(J130=4,RANK(L130,$AA$19:$AA$323,0)+COUNTIF($AA$1:AA129,AA130),"")&amp;IF(J130=5,RANK(L130,$AB$19:$AB$323,0)+COUNTIF($AB$1:AB129,AB130),"")&amp;IF(J130=6,RANK(L130,$AC$19:$AC$323,0)+COUNTIF($AC$1:AC129,AC130),"")&amp;IF(J130=7,RANK(L130,$AD$19:$AD$323,0)+COUNTIF($AD$1:AD129,AD130),"")&amp;IF(J130=8,RANK(L130,$AE$19:$AE$323,0)+COUNTIF($AE$1:AE129,AE130),"")&amp;IF(J130=9,RANK(L130,$AF$19:$AF$323,0)+COUNTIF($AF$1:AF129,AF130),"")&amp;IF(J130=10,RANK(L130,$AG$19:$AG$323,0)+COUNTIF($AG$1:AG129,AG130),"")&amp;IF(J130=11,RANK(L130,$AH$19:$AH$323,0)+COUNTIF($AH$1:AH129,AH130),"")</f>
        <v>112</v>
      </c>
      <c r="N130" s="9" t="s">
        <v>236</v>
      </c>
      <c r="Z130" s="10" t="str">
        <f t="shared" si="17"/>
        <v/>
      </c>
      <c r="AA130" s="10" t="str">
        <f t="shared" si="18"/>
        <v/>
      </c>
      <c r="AB130" s="10" t="str">
        <f t="shared" si="19"/>
        <v/>
      </c>
      <c r="AC130" s="10" t="str">
        <f t="shared" si="20"/>
        <v/>
      </c>
      <c r="AD130" s="10">
        <f t="shared" si="21"/>
        <v>28</v>
      </c>
      <c r="AE130" s="10" t="str">
        <f t="shared" si="22"/>
        <v/>
      </c>
      <c r="AF130" s="10" t="str">
        <f t="shared" si="23"/>
        <v/>
      </c>
      <c r="AG130" s="10" t="str">
        <f t="shared" si="24"/>
        <v/>
      </c>
      <c r="AH130" s="10" t="str">
        <f t="shared" si="25"/>
        <v/>
      </c>
      <c r="AI130" s="13" t="str">
        <f t="shared" si="26"/>
        <v>112</v>
      </c>
      <c r="AJ130" s="11">
        <f t="shared" si="27"/>
        <v>112</v>
      </c>
    </row>
    <row r="131" spans="1:36" x14ac:dyDescent="0.25">
      <c r="A131" s="1">
        <v>113</v>
      </c>
      <c r="B131" s="4">
        <v>48</v>
      </c>
      <c r="C131" s="9" t="s">
        <v>467</v>
      </c>
      <c r="D131" s="9" t="s">
        <v>125</v>
      </c>
      <c r="E131" s="9" t="s">
        <v>468</v>
      </c>
      <c r="F131" s="9">
        <v>20655794</v>
      </c>
      <c r="G131" s="9" t="s">
        <v>367</v>
      </c>
      <c r="H131" s="27"/>
      <c r="I131" s="6">
        <v>7</v>
      </c>
      <c r="J131" s="6">
        <v>7</v>
      </c>
      <c r="K131" s="9">
        <v>7</v>
      </c>
      <c r="L131" s="7">
        <f t="shared" si="28"/>
        <v>28</v>
      </c>
      <c r="M131" s="8" t="str">
        <f>IF(J131=4,RANK(L131,$AA$19:$AA$323,0)+COUNTIF($AA$1:AA130,AA131),"")&amp;IF(J131=5,RANK(L131,$AB$19:$AB$323,0)+COUNTIF($AB$1:AB130,AB131),"")&amp;IF(J131=6,RANK(L131,$AC$19:$AC$323,0)+COUNTIF($AC$1:AC130,AC131),"")&amp;IF(J131=7,RANK(L131,$AD$19:$AD$323,0)+COUNTIF($AD$1:AD130,AD131),"")&amp;IF(J131=8,RANK(L131,$AE$19:$AE$323,0)+COUNTIF($AE$1:AE130,AE131),"")&amp;IF(J131=9,RANK(L131,$AF$19:$AF$323,0)+COUNTIF($AF$1:AF130,AF131),"")&amp;IF(J131=10,RANK(L131,$AG$19:$AG$323,0)+COUNTIF($AG$1:AG130,AG131),"")&amp;IF(J131=11,RANK(L131,$AH$19:$AH$323,0)+COUNTIF($AH$1:AH130,AH131),"")</f>
        <v>113</v>
      </c>
      <c r="N131" s="9" t="s">
        <v>236</v>
      </c>
      <c r="Z131" s="10" t="str">
        <f t="shared" si="17"/>
        <v/>
      </c>
      <c r="AA131" s="10" t="str">
        <f t="shared" si="18"/>
        <v/>
      </c>
      <c r="AB131" s="10" t="str">
        <f t="shared" si="19"/>
        <v/>
      </c>
      <c r="AC131" s="10" t="str">
        <f t="shared" si="20"/>
        <v/>
      </c>
      <c r="AD131" s="10">
        <f t="shared" si="21"/>
        <v>28</v>
      </c>
      <c r="AE131" s="10" t="str">
        <f t="shared" si="22"/>
        <v/>
      </c>
      <c r="AF131" s="10" t="str">
        <f t="shared" si="23"/>
        <v/>
      </c>
      <c r="AG131" s="10" t="str">
        <f t="shared" si="24"/>
        <v/>
      </c>
      <c r="AH131" s="10" t="str">
        <f t="shared" si="25"/>
        <v/>
      </c>
      <c r="AI131" s="13" t="str">
        <f t="shared" si="26"/>
        <v>112</v>
      </c>
      <c r="AJ131" s="11">
        <f t="shared" si="27"/>
        <v>112</v>
      </c>
    </row>
    <row r="132" spans="1:36" x14ac:dyDescent="0.25">
      <c r="A132" s="1">
        <v>114</v>
      </c>
      <c r="B132" s="4">
        <v>48</v>
      </c>
      <c r="C132" s="9" t="s">
        <v>469</v>
      </c>
      <c r="D132" s="9" t="s">
        <v>230</v>
      </c>
      <c r="E132" s="9" t="s">
        <v>102</v>
      </c>
      <c r="F132" s="9">
        <v>3202716716</v>
      </c>
      <c r="G132" s="9" t="s">
        <v>367</v>
      </c>
      <c r="H132" s="27"/>
      <c r="I132" s="6">
        <v>7</v>
      </c>
      <c r="J132" s="6">
        <v>7</v>
      </c>
      <c r="K132" s="9">
        <v>6</v>
      </c>
      <c r="L132" s="7">
        <f t="shared" si="28"/>
        <v>24</v>
      </c>
      <c r="M132" s="8" t="str">
        <f>IF(J132=4,RANK(L132,$AA$19:$AA$323,0)+COUNTIF($AA$1:AA131,AA132),"")&amp;IF(J132=5,RANK(L132,$AB$19:$AB$323,0)+COUNTIF($AB$1:AB131,AB132),"")&amp;IF(J132=6,RANK(L132,$AC$19:$AC$323,0)+COUNTIF($AC$1:AC131,AC132),"")&amp;IF(J132=7,RANK(L132,$AD$19:$AD$323,0)+COUNTIF($AD$1:AD131,AD132),"")&amp;IF(J132=8,RANK(L132,$AE$19:$AE$323,0)+COUNTIF($AE$1:AE131,AE132),"")&amp;IF(J132=9,RANK(L132,$AF$19:$AF$323,0)+COUNTIF($AF$1:AF131,AF132),"")&amp;IF(J132=10,RANK(L132,$AG$19:$AG$323,0)+COUNTIF($AG$1:AG131,AG132),"")&amp;IF(J132=11,RANK(L132,$AH$19:$AH$323,0)+COUNTIF($AH$1:AH131,AH132),"")</f>
        <v>114</v>
      </c>
      <c r="N132" s="9" t="s">
        <v>236</v>
      </c>
      <c r="Z132" s="10" t="str">
        <f t="shared" si="17"/>
        <v/>
      </c>
      <c r="AA132" s="10" t="str">
        <f t="shared" si="18"/>
        <v/>
      </c>
      <c r="AB132" s="10" t="str">
        <f t="shared" si="19"/>
        <v/>
      </c>
      <c r="AC132" s="10" t="str">
        <f t="shared" si="20"/>
        <v/>
      </c>
      <c r="AD132" s="10">
        <f t="shared" si="21"/>
        <v>24</v>
      </c>
      <c r="AE132" s="10" t="str">
        <f t="shared" si="22"/>
        <v/>
      </c>
      <c r="AF132" s="10" t="str">
        <f t="shared" si="23"/>
        <v/>
      </c>
      <c r="AG132" s="10" t="str">
        <f t="shared" si="24"/>
        <v/>
      </c>
      <c r="AH132" s="10" t="str">
        <f t="shared" si="25"/>
        <v/>
      </c>
      <c r="AI132" s="13" t="str">
        <f t="shared" si="26"/>
        <v>114</v>
      </c>
      <c r="AJ132" s="11">
        <f t="shared" si="27"/>
        <v>114</v>
      </c>
    </row>
    <row r="133" spans="1:36" x14ac:dyDescent="0.25">
      <c r="A133" s="1">
        <v>115</v>
      </c>
      <c r="B133" s="4">
        <v>48</v>
      </c>
      <c r="C133" s="9" t="s">
        <v>111</v>
      </c>
      <c r="D133" s="9" t="s">
        <v>120</v>
      </c>
      <c r="E133" s="9" t="s">
        <v>176</v>
      </c>
      <c r="F133" s="9">
        <v>214013525</v>
      </c>
      <c r="G133" s="9" t="s">
        <v>367</v>
      </c>
      <c r="H133" s="27"/>
      <c r="I133" s="6">
        <v>7</v>
      </c>
      <c r="J133" s="6">
        <v>7</v>
      </c>
      <c r="K133" s="9">
        <v>6</v>
      </c>
      <c r="L133" s="7">
        <f t="shared" si="28"/>
        <v>24</v>
      </c>
      <c r="M133" s="8" t="str">
        <f>IF(J133=4,RANK(L133,$AA$19:$AA$323,0)+COUNTIF($AA$1:AA132,AA133),"")&amp;IF(J133=5,RANK(L133,$AB$19:$AB$323,0)+COUNTIF($AB$1:AB132,AB133),"")&amp;IF(J133=6,RANK(L133,$AC$19:$AC$323,0)+COUNTIF($AC$1:AC132,AC133),"")&amp;IF(J133=7,RANK(L133,$AD$19:$AD$323,0)+COUNTIF($AD$1:AD132,AD133),"")&amp;IF(J133=8,RANK(L133,$AE$19:$AE$323,0)+COUNTIF($AE$1:AE132,AE133),"")&amp;IF(J133=9,RANK(L133,$AF$19:$AF$323,0)+COUNTIF($AF$1:AF132,AF133),"")&amp;IF(J133=10,RANK(L133,$AG$19:$AG$323,0)+COUNTIF($AG$1:AG132,AG133),"")&amp;IF(J133=11,RANK(L133,$AH$19:$AH$323,0)+COUNTIF($AH$1:AH132,AH133),"")</f>
        <v>115</v>
      </c>
      <c r="N133" s="9" t="s">
        <v>236</v>
      </c>
      <c r="Z133" s="10" t="str">
        <f t="shared" si="17"/>
        <v/>
      </c>
      <c r="AA133" s="10" t="str">
        <f t="shared" si="18"/>
        <v/>
      </c>
      <c r="AB133" s="10" t="str">
        <f t="shared" si="19"/>
        <v/>
      </c>
      <c r="AC133" s="10" t="str">
        <f t="shared" si="20"/>
        <v/>
      </c>
      <c r="AD133" s="10">
        <f t="shared" si="21"/>
        <v>24</v>
      </c>
      <c r="AE133" s="10" t="str">
        <f t="shared" si="22"/>
        <v/>
      </c>
      <c r="AF133" s="10" t="str">
        <f t="shared" si="23"/>
        <v/>
      </c>
      <c r="AG133" s="10" t="str">
        <f t="shared" si="24"/>
        <v/>
      </c>
      <c r="AH133" s="10" t="str">
        <f t="shared" si="25"/>
        <v/>
      </c>
      <c r="AI133" s="13" t="str">
        <f t="shared" si="26"/>
        <v>114</v>
      </c>
      <c r="AJ133" s="11">
        <f t="shared" si="27"/>
        <v>114</v>
      </c>
    </row>
    <row r="134" spans="1:36" x14ac:dyDescent="0.25">
      <c r="A134" s="1">
        <v>116</v>
      </c>
      <c r="B134" s="4">
        <v>48</v>
      </c>
      <c r="C134" s="9" t="s">
        <v>470</v>
      </c>
      <c r="D134" s="9" t="s">
        <v>64</v>
      </c>
      <c r="E134" s="9" t="s">
        <v>56</v>
      </c>
      <c r="F134" s="9">
        <v>3019412710</v>
      </c>
      <c r="G134" s="9" t="s">
        <v>367</v>
      </c>
      <c r="H134" s="27"/>
      <c r="I134" s="6">
        <v>7</v>
      </c>
      <c r="J134" s="6">
        <v>7</v>
      </c>
      <c r="K134" s="9">
        <v>6</v>
      </c>
      <c r="L134" s="7">
        <f t="shared" si="28"/>
        <v>24</v>
      </c>
      <c r="M134" s="8" t="str">
        <f>IF(J134=4,RANK(L134,$AA$19:$AA$323,0)+COUNTIF($AA$1:AA133,AA134),"")&amp;IF(J134=5,RANK(L134,$AB$19:$AB$323,0)+COUNTIF($AB$1:AB133,AB134),"")&amp;IF(J134=6,RANK(L134,$AC$19:$AC$323,0)+COUNTIF($AC$1:AC133,AC134),"")&amp;IF(J134=7,RANK(L134,$AD$19:$AD$323,0)+COUNTIF($AD$1:AD133,AD134),"")&amp;IF(J134=8,RANK(L134,$AE$19:$AE$323,0)+COUNTIF($AE$1:AE133,AE134),"")&amp;IF(J134=9,RANK(L134,$AF$19:$AF$323,0)+COUNTIF($AF$1:AF133,AF134),"")&amp;IF(J134=10,RANK(L134,$AG$19:$AG$323,0)+COUNTIF($AG$1:AG133,AG134),"")&amp;IF(J134=11,RANK(L134,$AH$19:$AH$323,0)+COUNTIF($AH$1:AH133,AH134),"")</f>
        <v>116</v>
      </c>
      <c r="N134" s="9" t="s">
        <v>236</v>
      </c>
      <c r="Z134" s="10" t="str">
        <f t="shared" si="17"/>
        <v/>
      </c>
      <c r="AA134" s="10" t="str">
        <f t="shared" si="18"/>
        <v/>
      </c>
      <c r="AB134" s="10" t="str">
        <f t="shared" si="19"/>
        <v/>
      </c>
      <c r="AC134" s="10" t="str">
        <f t="shared" si="20"/>
        <v/>
      </c>
      <c r="AD134" s="10">
        <f t="shared" si="21"/>
        <v>24</v>
      </c>
      <c r="AE134" s="10" t="str">
        <f t="shared" si="22"/>
        <v/>
      </c>
      <c r="AF134" s="10" t="str">
        <f t="shared" si="23"/>
        <v/>
      </c>
      <c r="AG134" s="10" t="str">
        <f t="shared" si="24"/>
        <v/>
      </c>
      <c r="AH134" s="10" t="str">
        <f t="shared" si="25"/>
        <v/>
      </c>
      <c r="AI134" s="13" t="str">
        <f t="shared" si="26"/>
        <v>114</v>
      </c>
      <c r="AJ134" s="11">
        <f t="shared" si="27"/>
        <v>114</v>
      </c>
    </row>
    <row r="135" spans="1:36" x14ac:dyDescent="0.25">
      <c r="A135" s="1">
        <v>117</v>
      </c>
      <c r="B135" s="4">
        <v>48</v>
      </c>
      <c r="C135" s="9" t="s">
        <v>471</v>
      </c>
      <c r="D135" s="9" t="s">
        <v>242</v>
      </c>
      <c r="E135" s="9" t="s">
        <v>291</v>
      </c>
      <c r="F135" s="9">
        <v>2557432001</v>
      </c>
      <c r="G135" s="9" t="s">
        <v>367</v>
      </c>
      <c r="H135" s="27"/>
      <c r="I135" s="6">
        <v>7</v>
      </c>
      <c r="J135" s="6">
        <v>7</v>
      </c>
      <c r="K135" s="9">
        <v>5</v>
      </c>
      <c r="L135" s="7">
        <f t="shared" si="28"/>
        <v>20</v>
      </c>
      <c r="M135" s="8" t="str">
        <f>IF(J135=4,RANK(L135,$AA$19:$AA$323,0)+COUNTIF($AA$1:AA134,AA135),"")&amp;IF(J135=5,RANK(L135,$AB$19:$AB$323,0)+COUNTIF($AB$1:AB134,AB135),"")&amp;IF(J135=6,RANK(L135,$AC$19:$AC$323,0)+COUNTIF($AC$1:AC134,AC135),"")&amp;IF(J135=7,RANK(L135,$AD$19:$AD$323,0)+COUNTIF($AD$1:AD134,AD135),"")&amp;IF(J135=8,RANK(L135,$AE$19:$AE$323,0)+COUNTIF($AE$1:AE134,AE135),"")&amp;IF(J135=9,RANK(L135,$AF$19:$AF$323,0)+COUNTIF($AF$1:AF134,AF135),"")&amp;IF(J135=10,RANK(L135,$AG$19:$AG$323,0)+COUNTIF($AG$1:AG134,AG135),"")&amp;IF(J135=11,RANK(L135,$AH$19:$AH$323,0)+COUNTIF($AH$1:AH134,AH135),"")</f>
        <v>117</v>
      </c>
      <c r="N135" s="9" t="s">
        <v>236</v>
      </c>
      <c r="Z135" s="10" t="str">
        <f t="shared" si="17"/>
        <v/>
      </c>
      <c r="AA135" s="10" t="str">
        <f t="shared" si="18"/>
        <v/>
      </c>
      <c r="AB135" s="10" t="str">
        <f t="shared" si="19"/>
        <v/>
      </c>
      <c r="AC135" s="10" t="str">
        <f t="shared" si="20"/>
        <v/>
      </c>
      <c r="AD135" s="10">
        <f t="shared" si="21"/>
        <v>20</v>
      </c>
      <c r="AE135" s="10" t="str">
        <f t="shared" si="22"/>
        <v/>
      </c>
      <c r="AF135" s="10" t="str">
        <f t="shared" si="23"/>
        <v/>
      </c>
      <c r="AG135" s="10" t="str">
        <f t="shared" si="24"/>
        <v/>
      </c>
      <c r="AH135" s="10" t="str">
        <f t="shared" si="25"/>
        <v/>
      </c>
      <c r="AI135" s="13" t="str">
        <f t="shared" si="26"/>
        <v>117</v>
      </c>
      <c r="AJ135" s="11">
        <f t="shared" si="27"/>
        <v>117</v>
      </c>
    </row>
    <row r="136" spans="1:36" x14ac:dyDescent="0.25">
      <c r="A136" s="1">
        <v>118</v>
      </c>
      <c r="B136" s="4">
        <v>48</v>
      </c>
      <c r="C136" s="9" t="s">
        <v>472</v>
      </c>
      <c r="D136" s="9" t="s">
        <v>173</v>
      </c>
      <c r="E136" s="9" t="s">
        <v>52</v>
      </c>
      <c r="F136" s="9">
        <v>3281150057</v>
      </c>
      <c r="G136" s="9" t="s">
        <v>367</v>
      </c>
      <c r="H136" s="27"/>
      <c r="I136" s="6">
        <v>7</v>
      </c>
      <c r="J136" s="6">
        <v>7</v>
      </c>
      <c r="K136" s="9">
        <v>5</v>
      </c>
      <c r="L136" s="7">
        <f t="shared" si="28"/>
        <v>20</v>
      </c>
      <c r="M136" s="8" t="str">
        <f>IF(J136=4,RANK(L136,$AA$19:$AA$323,0)+COUNTIF($AA$1:AA135,AA136),"")&amp;IF(J136=5,RANK(L136,$AB$19:$AB$323,0)+COUNTIF($AB$1:AB135,AB136),"")&amp;IF(J136=6,RANK(L136,$AC$19:$AC$323,0)+COUNTIF($AC$1:AC135,AC136),"")&amp;IF(J136=7,RANK(L136,$AD$19:$AD$323,0)+COUNTIF($AD$1:AD135,AD136),"")&amp;IF(J136=8,RANK(L136,$AE$19:$AE$323,0)+COUNTIF($AE$1:AE135,AE136),"")&amp;IF(J136=9,RANK(L136,$AF$19:$AF$323,0)+COUNTIF($AF$1:AF135,AF136),"")&amp;IF(J136=10,RANK(L136,$AG$19:$AG$323,0)+COUNTIF($AG$1:AG135,AG136),"")&amp;IF(J136=11,RANK(L136,$AH$19:$AH$323,0)+COUNTIF($AH$1:AH135,AH136),"")</f>
        <v>118</v>
      </c>
      <c r="N136" s="9" t="s">
        <v>236</v>
      </c>
      <c r="Z136" s="10" t="str">
        <f t="shared" si="17"/>
        <v/>
      </c>
      <c r="AA136" s="10" t="str">
        <f t="shared" si="18"/>
        <v/>
      </c>
      <c r="AB136" s="10" t="str">
        <f t="shared" si="19"/>
        <v/>
      </c>
      <c r="AC136" s="10" t="str">
        <f t="shared" si="20"/>
        <v/>
      </c>
      <c r="AD136" s="10">
        <f t="shared" si="21"/>
        <v>20</v>
      </c>
      <c r="AE136" s="10" t="str">
        <f t="shared" si="22"/>
        <v/>
      </c>
      <c r="AF136" s="10" t="str">
        <f t="shared" si="23"/>
        <v/>
      </c>
      <c r="AG136" s="10" t="str">
        <f t="shared" si="24"/>
        <v/>
      </c>
      <c r="AH136" s="10" t="str">
        <f t="shared" si="25"/>
        <v/>
      </c>
      <c r="AI136" s="13" t="str">
        <f t="shared" si="26"/>
        <v>117</v>
      </c>
      <c r="AJ136" s="11">
        <f t="shared" si="27"/>
        <v>117</v>
      </c>
    </row>
    <row r="137" spans="1:36" x14ac:dyDescent="0.25">
      <c r="A137" s="1">
        <v>119</v>
      </c>
      <c r="B137" s="4">
        <v>48</v>
      </c>
      <c r="C137" s="9" t="s">
        <v>473</v>
      </c>
      <c r="D137" s="9" t="s">
        <v>206</v>
      </c>
      <c r="E137" s="9" t="s">
        <v>99</v>
      </c>
      <c r="F137" s="9">
        <v>4068681051</v>
      </c>
      <c r="G137" s="9" t="s">
        <v>53</v>
      </c>
      <c r="H137" s="27"/>
      <c r="I137" s="6">
        <v>7</v>
      </c>
      <c r="J137" s="6">
        <v>7</v>
      </c>
      <c r="K137" s="9">
        <v>5</v>
      </c>
      <c r="L137" s="7">
        <f t="shared" si="28"/>
        <v>20</v>
      </c>
      <c r="M137" s="8" t="str">
        <f>IF(J137=4,RANK(L137,$AA$19:$AA$323,0)+COUNTIF($AA$1:AA136,AA137),"")&amp;IF(J137=5,RANK(L137,$AB$19:$AB$323,0)+COUNTIF($AB$1:AB136,AB137),"")&amp;IF(J137=6,RANK(L137,$AC$19:$AC$323,0)+COUNTIF($AC$1:AC136,AC137),"")&amp;IF(J137=7,RANK(L137,$AD$19:$AD$323,0)+COUNTIF($AD$1:AD136,AD137),"")&amp;IF(J137=8,RANK(L137,$AE$19:$AE$323,0)+COUNTIF($AE$1:AE136,AE137),"")&amp;IF(J137=9,RANK(L137,$AF$19:$AF$323,0)+COUNTIF($AF$1:AF136,AF137),"")&amp;IF(J137=10,RANK(L137,$AG$19:$AG$323,0)+COUNTIF($AG$1:AG136,AG137),"")&amp;IF(J137=11,RANK(L137,$AH$19:$AH$323,0)+COUNTIF($AH$1:AH136,AH137),"")</f>
        <v>119</v>
      </c>
      <c r="N137" s="9" t="s">
        <v>236</v>
      </c>
      <c r="Z137" s="10" t="str">
        <f t="shared" si="17"/>
        <v/>
      </c>
      <c r="AA137" s="10" t="str">
        <f t="shared" si="18"/>
        <v/>
      </c>
      <c r="AB137" s="10" t="str">
        <f t="shared" si="19"/>
        <v/>
      </c>
      <c r="AC137" s="10" t="str">
        <f t="shared" si="20"/>
        <v/>
      </c>
      <c r="AD137" s="10">
        <f t="shared" si="21"/>
        <v>20</v>
      </c>
      <c r="AE137" s="10" t="str">
        <f t="shared" si="22"/>
        <v/>
      </c>
      <c r="AF137" s="10" t="str">
        <f t="shared" si="23"/>
        <v/>
      </c>
      <c r="AG137" s="10" t="str">
        <f t="shared" si="24"/>
        <v/>
      </c>
      <c r="AH137" s="10" t="str">
        <f t="shared" si="25"/>
        <v/>
      </c>
      <c r="AI137" s="13" t="str">
        <f t="shared" si="26"/>
        <v>117</v>
      </c>
      <c r="AJ137" s="11">
        <f t="shared" si="27"/>
        <v>117</v>
      </c>
    </row>
    <row r="138" spans="1:36" x14ac:dyDescent="0.25">
      <c r="A138" s="1">
        <v>120</v>
      </c>
      <c r="B138" s="4">
        <v>48</v>
      </c>
      <c r="C138" s="9" t="s">
        <v>474</v>
      </c>
      <c r="D138" s="9" t="s">
        <v>39</v>
      </c>
      <c r="E138" s="9" t="s">
        <v>291</v>
      </c>
      <c r="F138" s="9">
        <v>560685459</v>
      </c>
      <c r="G138" s="9" t="s">
        <v>367</v>
      </c>
      <c r="H138" s="27"/>
      <c r="I138" s="6">
        <v>7</v>
      </c>
      <c r="J138" s="6">
        <v>7</v>
      </c>
      <c r="K138" s="9">
        <v>4</v>
      </c>
      <c r="L138" s="7">
        <f t="shared" si="28"/>
        <v>16</v>
      </c>
      <c r="M138" s="8" t="str">
        <f>IF(J138=4,RANK(L138,$AA$19:$AA$323,0)+COUNTIF($AA$1:AA137,AA138),"")&amp;IF(J138=5,RANK(L138,$AB$19:$AB$323,0)+COUNTIF($AB$1:AB137,AB138),"")&amp;IF(J138=6,RANK(L138,$AC$19:$AC$323,0)+COUNTIF($AC$1:AC137,AC138),"")&amp;IF(J138=7,RANK(L138,$AD$19:$AD$323,0)+COUNTIF($AD$1:AD137,AD138),"")&amp;IF(J138=8,RANK(L138,$AE$19:$AE$323,0)+COUNTIF($AE$1:AE137,AE138),"")&amp;IF(J138=9,RANK(L138,$AF$19:$AF$323,0)+COUNTIF($AF$1:AF137,AF138),"")&amp;IF(J138=10,RANK(L138,$AG$19:$AG$323,0)+COUNTIF($AG$1:AG137,AG138),"")&amp;IF(J138=11,RANK(L138,$AH$19:$AH$323,0)+COUNTIF($AH$1:AH137,AH138),"")</f>
        <v>120</v>
      </c>
      <c r="N138" s="9" t="s">
        <v>236</v>
      </c>
      <c r="Z138" s="10" t="str">
        <f t="shared" si="17"/>
        <v/>
      </c>
      <c r="AA138" s="10" t="str">
        <f t="shared" si="18"/>
        <v/>
      </c>
      <c r="AB138" s="10" t="str">
        <f t="shared" si="19"/>
        <v/>
      </c>
      <c r="AC138" s="10" t="str">
        <f t="shared" si="20"/>
        <v/>
      </c>
      <c r="AD138" s="10">
        <f t="shared" si="21"/>
        <v>16</v>
      </c>
      <c r="AE138" s="10" t="str">
        <f t="shared" si="22"/>
        <v/>
      </c>
      <c r="AF138" s="10" t="str">
        <f t="shared" si="23"/>
        <v/>
      </c>
      <c r="AG138" s="10" t="str">
        <f t="shared" si="24"/>
        <v/>
      </c>
      <c r="AH138" s="10" t="str">
        <f t="shared" si="25"/>
        <v/>
      </c>
      <c r="AI138" s="13" t="str">
        <f t="shared" si="26"/>
        <v>120</v>
      </c>
      <c r="AJ138" s="11">
        <f t="shared" si="27"/>
        <v>120</v>
      </c>
    </row>
    <row r="139" spans="1:36" x14ac:dyDescent="0.25">
      <c r="A139" s="1">
        <v>121</v>
      </c>
      <c r="B139" s="4">
        <v>48</v>
      </c>
      <c r="C139" s="9" t="s">
        <v>284</v>
      </c>
      <c r="D139" s="9" t="s">
        <v>96</v>
      </c>
      <c r="E139" s="9" t="s">
        <v>59</v>
      </c>
      <c r="F139" s="9">
        <v>2471121787</v>
      </c>
      <c r="G139" s="9" t="s">
        <v>43</v>
      </c>
      <c r="H139" s="27"/>
      <c r="I139" s="6">
        <v>7</v>
      </c>
      <c r="J139" s="6">
        <v>7</v>
      </c>
      <c r="K139" s="9">
        <v>2</v>
      </c>
      <c r="L139" s="7">
        <f t="shared" si="28"/>
        <v>8</v>
      </c>
      <c r="M139" s="8" t="str">
        <f>IF(J139=4,RANK(L139,$AA$19:$AA$323,0)+COUNTIF($AA$1:AA138,AA139),"")&amp;IF(J139=5,RANK(L139,$AB$19:$AB$323,0)+COUNTIF($AB$1:AB138,AB139),"")&amp;IF(J139=6,RANK(L139,$AC$19:$AC$323,0)+COUNTIF($AC$1:AC138,AC139),"")&amp;IF(J139=7,RANK(L139,$AD$19:$AD$323,0)+COUNTIF($AD$1:AD138,AD139),"")&amp;IF(J139=8,RANK(L139,$AE$19:$AE$323,0)+COUNTIF($AE$1:AE138,AE139),"")&amp;IF(J139=9,RANK(L139,$AF$19:$AF$323,0)+COUNTIF($AF$1:AF138,AF139),"")&amp;IF(J139=10,RANK(L139,$AG$19:$AG$323,0)+COUNTIF($AG$1:AG138,AG139),"")&amp;IF(J139=11,RANK(L139,$AH$19:$AH$323,0)+COUNTIF($AH$1:AH138,AH139),"")</f>
        <v>121</v>
      </c>
      <c r="N139" s="9" t="s">
        <v>236</v>
      </c>
      <c r="Z139" s="10" t="str">
        <f t="shared" si="17"/>
        <v/>
      </c>
      <c r="AA139" s="10" t="str">
        <f t="shared" si="18"/>
        <v/>
      </c>
      <c r="AB139" s="10" t="str">
        <f t="shared" si="19"/>
        <v/>
      </c>
      <c r="AC139" s="10" t="str">
        <f t="shared" si="20"/>
        <v/>
      </c>
      <c r="AD139" s="10">
        <f t="shared" si="21"/>
        <v>8</v>
      </c>
      <c r="AE139" s="10" t="str">
        <f t="shared" si="22"/>
        <v/>
      </c>
      <c r="AF139" s="10" t="str">
        <f t="shared" si="23"/>
        <v/>
      </c>
      <c r="AG139" s="10" t="str">
        <f t="shared" si="24"/>
        <v/>
      </c>
      <c r="AH139" s="10" t="str">
        <f t="shared" si="25"/>
        <v/>
      </c>
      <c r="AI139" s="13" t="str">
        <f t="shared" si="26"/>
        <v>121</v>
      </c>
      <c r="AJ139" s="11">
        <f t="shared" si="27"/>
        <v>121</v>
      </c>
    </row>
    <row r="140" spans="1:36" x14ac:dyDescent="0.25">
      <c r="A140" s="1">
        <v>122</v>
      </c>
      <c r="B140" s="4">
        <v>48</v>
      </c>
      <c r="C140" s="9" t="s">
        <v>475</v>
      </c>
      <c r="D140" s="9" t="s">
        <v>64</v>
      </c>
      <c r="E140" s="9" t="s">
        <v>59</v>
      </c>
      <c r="F140" s="9">
        <v>339081113</v>
      </c>
      <c r="G140" s="9" t="s">
        <v>43</v>
      </c>
      <c r="H140" s="27"/>
      <c r="I140" s="6">
        <v>7</v>
      </c>
      <c r="J140" s="6">
        <v>7</v>
      </c>
      <c r="K140" s="9">
        <v>2</v>
      </c>
      <c r="L140" s="7">
        <f t="shared" si="28"/>
        <v>8</v>
      </c>
      <c r="M140" s="8" t="str">
        <f>IF(J140=4,RANK(L140,$AA$19:$AA$323,0)+COUNTIF($AA$1:AA139,AA140),"")&amp;IF(J140=5,RANK(L140,$AB$19:$AB$323,0)+COUNTIF($AB$1:AB139,AB140),"")&amp;IF(J140=6,RANK(L140,$AC$19:$AC$323,0)+COUNTIF($AC$1:AC139,AC140),"")&amp;IF(J140=7,RANK(L140,$AD$19:$AD$323,0)+COUNTIF($AD$1:AD139,AD140),"")&amp;IF(J140=8,RANK(L140,$AE$19:$AE$323,0)+COUNTIF($AE$1:AE139,AE140),"")&amp;IF(J140=9,RANK(L140,$AF$19:$AF$323,0)+COUNTIF($AF$1:AF139,AF140),"")&amp;IF(J140=10,RANK(L140,$AG$19:$AG$323,0)+COUNTIF($AG$1:AG139,AG140),"")&amp;IF(J140=11,RANK(L140,$AH$19:$AH$323,0)+COUNTIF($AH$1:AH139,AH140),"")</f>
        <v>122</v>
      </c>
      <c r="N140" s="9" t="s">
        <v>236</v>
      </c>
      <c r="Z140" s="10" t="str">
        <f t="shared" si="17"/>
        <v/>
      </c>
      <c r="AA140" s="10" t="str">
        <f t="shared" si="18"/>
        <v/>
      </c>
      <c r="AB140" s="10" t="str">
        <f t="shared" si="19"/>
        <v/>
      </c>
      <c r="AC140" s="10" t="str">
        <f t="shared" si="20"/>
        <v/>
      </c>
      <c r="AD140" s="10">
        <f t="shared" si="21"/>
        <v>8</v>
      </c>
      <c r="AE140" s="10" t="str">
        <f t="shared" si="22"/>
        <v/>
      </c>
      <c r="AF140" s="10" t="str">
        <f t="shared" si="23"/>
        <v/>
      </c>
      <c r="AG140" s="10" t="str">
        <f t="shared" si="24"/>
        <v/>
      </c>
      <c r="AH140" s="10" t="str">
        <f t="shared" si="25"/>
        <v/>
      </c>
      <c r="AI140" s="13" t="str">
        <f t="shared" si="26"/>
        <v>121</v>
      </c>
      <c r="AJ140" s="11">
        <f t="shared" si="27"/>
        <v>121</v>
      </c>
    </row>
    <row r="141" spans="1:36" x14ac:dyDescent="0.25">
      <c r="A141" s="1">
        <v>123</v>
      </c>
      <c r="B141" s="4">
        <v>48</v>
      </c>
      <c r="C141" s="9" t="s">
        <v>290</v>
      </c>
      <c r="D141" s="9" t="s">
        <v>61</v>
      </c>
      <c r="E141" s="9" t="s">
        <v>65</v>
      </c>
      <c r="F141" s="9">
        <v>641307907</v>
      </c>
      <c r="G141" s="9" t="s">
        <v>43</v>
      </c>
      <c r="H141" s="27"/>
      <c r="I141" s="6">
        <v>7</v>
      </c>
      <c r="J141" s="6">
        <v>7</v>
      </c>
      <c r="K141" s="9">
        <v>1</v>
      </c>
      <c r="L141" s="7">
        <f t="shared" si="28"/>
        <v>4</v>
      </c>
      <c r="M141" s="8" t="str">
        <f>IF(J141=4,RANK(L141,$AA$19:$AA$323,0)+COUNTIF($AA$1:AA140,AA141),"")&amp;IF(J141=5,RANK(L141,$AB$19:$AB$323,0)+COUNTIF($AB$1:AB140,AB141),"")&amp;IF(J141=6,RANK(L141,$AC$19:$AC$323,0)+COUNTIF($AC$1:AC140,AC141),"")&amp;IF(J141=7,RANK(L141,$AD$19:$AD$323,0)+COUNTIF($AD$1:AD140,AD141),"")&amp;IF(J141=8,RANK(L141,$AE$19:$AE$323,0)+COUNTIF($AE$1:AE140,AE141),"")&amp;IF(J141=9,RANK(L141,$AF$19:$AF$323,0)+COUNTIF($AF$1:AF140,AF141),"")&amp;IF(J141=10,RANK(L141,$AG$19:$AG$323,0)+COUNTIF($AG$1:AG140,AG141),"")&amp;IF(J141=11,RANK(L141,$AH$19:$AH$323,0)+COUNTIF($AH$1:AH140,AH141),"")</f>
        <v>123</v>
      </c>
      <c r="N141" s="9" t="s">
        <v>236</v>
      </c>
      <c r="Z141" s="10" t="str">
        <f t="shared" si="17"/>
        <v/>
      </c>
      <c r="AA141" s="10" t="str">
        <f t="shared" si="18"/>
        <v/>
      </c>
      <c r="AB141" s="10" t="str">
        <f t="shared" si="19"/>
        <v/>
      </c>
      <c r="AC141" s="10" t="str">
        <f t="shared" si="20"/>
        <v/>
      </c>
      <c r="AD141" s="10">
        <f t="shared" si="21"/>
        <v>4</v>
      </c>
      <c r="AE141" s="10" t="str">
        <f t="shared" si="22"/>
        <v/>
      </c>
      <c r="AF141" s="10" t="str">
        <f t="shared" si="23"/>
        <v/>
      </c>
      <c r="AG141" s="10" t="str">
        <f t="shared" si="24"/>
        <v/>
      </c>
      <c r="AH141" s="10" t="str">
        <f t="shared" si="25"/>
        <v/>
      </c>
      <c r="AI141" s="13" t="str">
        <f t="shared" si="26"/>
        <v>123</v>
      </c>
      <c r="AJ141" s="11">
        <f t="shared" si="27"/>
        <v>123</v>
      </c>
    </row>
    <row r="142" spans="1:36" x14ac:dyDescent="0.25">
      <c r="A142" s="1">
        <v>124</v>
      </c>
      <c r="B142" s="4">
        <v>48</v>
      </c>
      <c r="C142" s="9" t="s">
        <v>476</v>
      </c>
      <c r="D142" s="9" t="s">
        <v>76</v>
      </c>
      <c r="E142" s="9" t="s">
        <v>52</v>
      </c>
      <c r="F142" s="9">
        <v>3757526364</v>
      </c>
      <c r="G142" s="9" t="s">
        <v>43</v>
      </c>
      <c r="H142" s="27"/>
      <c r="I142" s="6">
        <v>7</v>
      </c>
      <c r="J142" s="6">
        <v>7</v>
      </c>
      <c r="K142" s="9">
        <v>1</v>
      </c>
      <c r="L142" s="7">
        <f t="shared" si="28"/>
        <v>4</v>
      </c>
      <c r="M142" s="8" t="str">
        <f>IF(J142=4,RANK(L142,$AA$19:$AA$323,0)+COUNTIF($AA$1:AA141,AA142),"")&amp;IF(J142=5,RANK(L142,$AB$19:$AB$323,0)+COUNTIF($AB$1:AB141,AB142),"")&amp;IF(J142=6,RANK(L142,$AC$19:$AC$323,0)+COUNTIF($AC$1:AC141,AC142),"")&amp;IF(J142=7,RANK(L142,$AD$19:$AD$323,0)+COUNTIF($AD$1:AD141,AD142),"")&amp;IF(J142=8,RANK(L142,$AE$19:$AE$323,0)+COUNTIF($AE$1:AE141,AE142),"")&amp;IF(J142=9,RANK(L142,$AF$19:$AF$323,0)+COUNTIF($AF$1:AF141,AF142),"")&amp;IF(J142=10,RANK(L142,$AG$19:$AG$323,0)+COUNTIF($AG$1:AG141,AG142),"")&amp;IF(J142=11,RANK(L142,$AH$19:$AH$323,0)+COUNTIF($AH$1:AH141,AH142),"")</f>
        <v>124</v>
      </c>
      <c r="N142" s="9" t="s">
        <v>236</v>
      </c>
      <c r="Z142" s="10" t="str">
        <f t="shared" si="17"/>
        <v/>
      </c>
      <c r="AA142" s="10" t="str">
        <f t="shared" si="18"/>
        <v/>
      </c>
      <c r="AB142" s="10" t="str">
        <f t="shared" si="19"/>
        <v/>
      </c>
      <c r="AC142" s="10" t="str">
        <f t="shared" si="20"/>
        <v/>
      </c>
      <c r="AD142" s="10">
        <f t="shared" si="21"/>
        <v>4</v>
      </c>
      <c r="AE142" s="10" t="str">
        <f t="shared" si="22"/>
        <v/>
      </c>
      <c r="AF142" s="10" t="str">
        <f t="shared" si="23"/>
        <v/>
      </c>
      <c r="AG142" s="10" t="str">
        <f t="shared" si="24"/>
        <v/>
      </c>
      <c r="AH142" s="10" t="str">
        <f t="shared" si="25"/>
        <v/>
      </c>
      <c r="AI142" s="13" t="str">
        <f t="shared" si="26"/>
        <v>123</v>
      </c>
      <c r="AJ142" s="11">
        <f t="shared" si="27"/>
        <v>123</v>
      </c>
    </row>
    <row r="143" spans="1:36" x14ac:dyDescent="0.25">
      <c r="A143" s="1">
        <v>125</v>
      </c>
      <c r="B143" s="4">
        <v>48</v>
      </c>
      <c r="C143" s="9" t="s">
        <v>477</v>
      </c>
      <c r="D143" s="9" t="s">
        <v>78</v>
      </c>
      <c r="E143" s="9" t="s">
        <v>198</v>
      </c>
      <c r="F143" s="9">
        <v>3691759036</v>
      </c>
      <c r="G143" s="9" t="s">
        <v>43</v>
      </c>
      <c r="H143" s="27"/>
      <c r="I143" s="6">
        <v>7</v>
      </c>
      <c r="J143" s="6">
        <v>7</v>
      </c>
      <c r="K143" s="9">
        <v>1</v>
      </c>
      <c r="L143" s="7">
        <f t="shared" si="28"/>
        <v>4</v>
      </c>
      <c r="M143" s="8" t="str">
        <f>IF(J143=4,RANK(L143,$AA$19:$AA$323,0)+COUNTIF($AA$1:AA142,AA143),"")&amp;IF(J143=5,RANK(L143,$AB$19:$AB$323,0)+COUNTIF($AB$1:AB142,AB143),"")&amp;IF(J143=6,RANK(L143,$AC$19:$AC$323,0)+COUNTIF($AC$1:AC142,AC143),"")&amp;IF(J143=7,RANK(L143,$AD$19:$AD$323,0)+COUNTIF($AD$1:AD142,AD143),"")&amp;IF(J143=8,RANK(L143,$AE$19:$AE$323,0)+COUNTIF($AE$1:AE142,AE143),"")&amp;IF(J143=9,RANK(L143,$AF$19:$AF$323,0)+COUNTIF($AF$1:AF142,AF143),"")&amp;IF(J143=10,RANK(L143,$AG$19:$AG$323,0)+COUNTIF($AG$1:AG142,AG143),"")&amp;IF(J143=11,RANK(L143,$AH$19:$AH$323,0)+COUNTIF($AH$1:AH142,AH143),"")</f>
        <v>125</v>
      </c>
      <c r="N143" s="9" t="s">
        <v>236</v>
      </c>
      <c r="Z143" s="10" t="str">
        <f t="shared" si="17"/>
        <v/>
      </c>
      <c r="AA143" s="10" t="str">
        <f t="shared" si="18"/>
        <v/>
      </c>
      <c r="AB143" s="10" t="str">
        <f t="shared" si="19"/>
        <v/>
      </c>
      <c r="AC143" s="10" t="str">
        <f t="shared" si="20"/>
        <v/>
      </c>
      <c r="AD143" s="10">
        <f t="shared" si="21"/>
        <v>4</v>
      </c>
      <c r="AE143" s="10" t="str">
        <f t="shared" si="22"/>
        <v/>
      </c>
      <c r="AF143" s="10" t="str">
        <f t="shared" si="23"/>
        <v/>
      </c>
      <c r="AG143" s="10" t="str">
        <f t="shared" si="24"/>
        <v/>
      </c>
      <c r="AH143" s="10" t="str">
        <f t="shared" si="25"/>
        <v/>
      </c>
      <c r="AI143" s="13" t="str">
        <f t="shared" si="26"/>
        <v>123</v>
      </c>
      <c r="AJ143" s="11">
        <f t="shared" si="27"/>
        <v>123</v>
      </c>
    </row>
    <row r="144" spans="1:36" x14ac:dyDescent="0.25">
      <c r="A144" s="1">
        <v>126</v>
      </c>
      <c r="B144" s="4">
        <v>48</v>
      </c>
      <c r="C144" s="9" t="s">
        <v>35</v>
      </c>
      <c r="D144" s="9" t="s">
        <v>101</v>
      </c>
      <c r="E144" s="9" t="s">
        <v>198</v>
      </c>
      <c r="F144" s="9">
        <v>2624172390</v>
      </c>
      <c r="G144" s="9" t="s">
        <v>43</v>
      </c>
      <c r="H144" s="27"/>
      <c r="I144" s="6">
        <v>7</v>
      </c>
      <c r="J144" s="6">
        <v>7</v>
      </c>
      <c r="K144" s="9">
        <v>1</v>
      </c>
      <c r="L144" s="7">
        <f t="shared" si="28"/>
        <v>4</v>
      </c>
      <c r="M144" s="8" t="str">
        <f>IF(J144=4,RANK(L144,$AA$19:$AA$323,0)+COUNTIF($AA$1:AA143,AA144),"")&amp;IF(J144=5,RANK(L144,$AB$19:$AB$323,0)+COUNTIF($AB$1:AB143,AB144),"")&amp;IF(J144=6,RANK(L144,$AC$19:$AC$323,0)+COUNTIF($AC$1:AC143,AC144),"")&amp;IF(J144=7,RANK(L144,$AD$19:$AD$323,0)+COUNTIF($AD$1:AD143,AD144),"")&amp;IF(J144=8,RANK(L144,$AE$19:$AE$323,0)+COUNTIF($AE$1:AE143,AE144),"")&amp;IF(J144=9,RANK(L144,$AF$19:$AF$323,0)+COUNTIF($AF$1:AF143,AF144),"")&amp;IF(J144=10,RANK(L144,$AG$19:$AG$323,0)+COUNTIF($AG$1:AG143,AG144),"")&amp;IF(J144=11,RANK(L144,$AH$19:$AH$323,0)+COUNTIF($AH$1:AH143,AH144),"")</f>
        <v>126</v>
      </c>
      <c r="N144" s="9" t="s">
        <v>236</v>
      </c>
      <c r="Z144" s="10" t="str">
        <f t="shared" si="17"/>
        <v/>
      </c>
      <c r="AA144" s="10" t="str">
        <f t="shared" si="18"/>
        <v/>
      </c>
      <c r="AB144" s="10" t="str">
        <f t="shared" si="19"/>
        <v/>
      </c>
      <c r="AC144" s="10" t="str">
        <f t="shared" si="20"/>
        <v/>
      </c>
      <c r="AD144" s="10">
        <f t="shared" si="21"/>
        <v>4</v>
      </c>
      <c r="AE144" s="10" t="str">
        <f t="shared" si="22"/>
        <v/>
      </c>
      <c r="AF144" s="10" t="str">
        <f t="shared" si="23"/>
        <v/>
      </c>
      <c r="AG144" s="10" t="str">
        <f t="shared" si="24"/>
        <v/>
      </c>
      <c r="AH144" s="10" t="str">
        <f t="shared" si="25"/>
        <v/>
      </c>
      <c r="AI144" s="13" t="str">
        <f t="shared" si="26"/>
        <v>123</v>
      </c>
      <c r="AJ144" s="11">
        <f t="shared" si="27"/>
        <v>123</v>
      </c>
    </row>
    <row r="145" spans="1:36" x14ac:dyDescent="0.25">
      <c r="A145" s="1">
        <v>127</v>
      </c>
      <c r="B145" s="4">
        <v>48</v>
      </c>
      <c r="C145" s="9" t="s">
        <v>194</v>
      </c>
      <c r="D145" s="9" t="s">
        <v>130</v>
      </c>
      <c r="E145" s="9" t="s">
        <v>198</v>
      </c>
      <c r="F145" s="9">
        <v>2456211605</v>
      </c>
      <c r="G145" s="9" t="s">
        <v>43</v>
      </c>
      <c r="H145" s="27"/>
      <c r="I145" s="6">
        <v>7</v>
      </c>
      <c r="J145" s="6">
        <v>7</v>
      </c>
      <c r="K145" s="9">
        <v>1</v>
      </c>
      <c r="L145" s="7">
        <f t="shared" si="28"/>
        <v>4</v>
      </c>
      <c r="M145" s="8" t="str">
        <f>IF(J145=4,RANK(L145,$AA$19:$AA$323,0)+COUNTIF($AA$1:AA144,AA145),"")&amp;IF(J145=5,RANK(L145,$AB$19:$AB$323,0)+COUNTIF($AB$1:AB144,AB145),"")&amp;IF(J145=6,RANK(L145,$AC$19:$AC$323,0)+COUNTIF($AC$1:AC144,AC145),"")&amp;IF(J145=7,RANK(L145,$AD$19:$AD$323,0)+COUNTIF($AD$1:AD144,AD145),"")&amp;IF(J145=8,RANK(L145,$AE$19:$AE$323,0)+COUNTIF($AE$1:AE144,AE145),"")&amp;IF(J145=9,RANK(L145,$AF$19:$AF$323,0)+COUNTIF($AF$1:AF144,AF145),"")&amp;IF(J145=10,RANK(L145,$AG$19:$AG$323,0)+COUNTIF($AG$1:AG144,AG145),"")&amp;IF(J145=11,RANK(L145,$AH$19:$AH$323,0)+COUNTIF($AH$1:AH144,AH145),"")</f>
        <v>127</v>
      </c>
      <c r="N145" s="9" t="s">
        <v>236</v>
      </c>
      <c r="Z145" s="10" t="str">
        <f t="shared" si="17"/>
        <v/>
      </c>
      <c r="AA145" s="10" t="str">
        <f t="shared" si="18"/>
        <v/>
      </c>
      <c r="AB145" s="10" t="str">
        <f t="shared" si="19"/>
        <v/>
      </c>
      <c r="AC145" s="10" t="str">
        <f t="shared" si="20"/>
        <v/>
      </c>
      <c r="AD145" s="10">
        <f t="shared" si="21"/>
        <v>4</v>
      </c>
      <c r="AE145" s="10" t="str">
        <f t="shared" si="22"/>
        <v/>
      </c>
      <c r="AF145" s="10" t="str">
        <f t="shared" si="23"/>
        <v/>
      </c>
      <c r="AG145" s="10" t="str">
        <f t="shared" si="24"/>
        <v/>
      </c>
      <c r="AH145" s="10" t="str">
        <f t="shared" si="25"/>
        <v/>
      </c>
      <c r="AI145" s="13" t="str">
        <f t="shared" si="26"/>
        <v>123</v>
      </c>
      <c r="AJ145" s="11">
        <f t="shared" si="27"/>
        <v>123</v>
      </c>
    </row>
    <row r="146" spans="1:36" x14ac:dyDescent="0.25">
      <c r="A146" s="1">
        <v>128</v>
      </c>
      <c r="B146" s="4">
        <v>48</v>
      </c>
      <c r="C146" s="9" t="s">
        <v>478</v>
      </c>
      <c r="D146" s="9" t="s">
        <v>51</v>
      </c>
      <c r="E146" s="9" t="s">
        <v>128</v>
      </c>
      <c r="F146" s="9">
        <v>1593028177</v>
      </c>
      <c r="G146" s="9" t="s">
        <v>43</v>
      </c>
      <c r="H146" s="27"/>
      <c r="I146" s="6">
        <v>7</v>
      </c>
      <c r="J146" s="6">
        <v>7</v>
      </c>
      <c r="K146" s="9">
        <v>1</v>
      </c>
      <c r="L146" s="7">
        <f t="shared" si="28"/>
        <v>4</v>
      </c>
      <c r="M146" s="8" t="str">
        <f>IF(J146=4,RANK(L146,$AA$19:$AA$323,0)+COUNTIF($AA$1:AA145,AA146),"")&amp;IF(J146=5,RANK(L146,$AB$19:$AB$323,0)+COUNTIF($AB$1:AB145,AB146),"")&amp;IF(J146=6,RANK(L146,$AC$19:$AC$323,0)+COUNTIF($AC$1:AC145,AC146),"")&amp;IF(J146=7,RANK(L146,$AD$19:$AD$323,0)+COUNTIF($AD$1:AD145,AD146),"")&amp;IF(J146=8,RANK(L146,$AE$19:$AE$323,0)+COUNTIF($AE$1:AE145,AE146),"")&amp;IF(J146=9,RANK(L146,$AF$19:$AF$323,0)+COUNTIF($AF$1:AF145,AF146),"")&amp;IF(J146=10,RANK(L146,$AG$19:$AG$323,0)+COUNTIF($AG$1:AG145,AG146),"")&amp;IF(J146=11,RANK(L146,$AH$19:$AH$323,0)+COUNTIF($AH$1:AH145,AH146),"")</f>
        <v>128</v>
      </c>
      <c r="N146" s="9" t="s">
        <v>236</v>
      </c>
      <c r="Z146" s="10" t="str">
        <f t="shared" si="17"/>
        <v/>
      </c>
      <c r="AA146" s="10" t="str">
        <f t="shared" si="18"/>
        <v/>
      </c>
      <c r="AB146" s="10" t="str">
        <f t="shared" si="19"/>
        <v/>
      </c>
      <c r="AC146" s="10" t="str">
        <f t="shared" si="20"/>
        <v/>
      </c>
      <c r="AD146" s="10">
        <f t="shared" si="21"/>
        <v>4</v>
      </c>
      <c r="AE146" s="10" t="str">
        <f t="shared" si="22"/>
        <v/>
      </c>
      <c r="AF146" s="10" t="str">
        <f t="shared" si="23"/>
        <v/>
      </c>
      <c r="AG146" s="10" t="str">
        <f t="shared" si="24"/>
        <v/>
      </c>
      <c r="AH146" s="10" t="str">
        <f t="shared" si="25"/>
        <v/>
      </c>
      <c r="AI146" s="13" t="str">
        <f t="shared" si="26"/>
        <v>123</v>
      </c>
      <c r="AJ146" s="11">
        <f t="shared" si="27"/>
        <v>123</v>
      </c>
    </row>
    <row r="147" spans="1:36" x14ac:dyDescent="0.25">
      <c r="A147" s="1">
        <v>129</v>
      </c>
      <c r="B147" s="4">
        <v>48</v>
      </c>
      <c r="C147" s="9" t="s">
        <v>479</v>
      </c>
      <c r="D147" s="9" t="s">
        <v>67</v>
      </c>
      <c r="E147" s="9" t="s">
        <v>180</v>
      </c>
      <c r="F147" s="9">
        <v>244322990</v>
      </c>
      <c r="G147" s="9" t="s">
        <v>43</v>
      </c>
      <c r="H147" s="27"/>
      <c r="I147" s="6">
        <v>7</v>
      </c>
      <c r="J147" s="6">
        <v>7</v>
      </c>
      <c r="K147" s="9">
        <v>0</v>
      </c>
      <c r="L147" s="7">
        <f t="shared" si="28"/>
        <v>0</v>
      </c>
      <c r="M147" s="8" t="str">
        <f>IF(J147=4,RANK(L147,$AA$19:$AA$323,0)+COUNTIF($AA$1:AA146,AA147),"")&amp;IF(J147=5,RANK(L147,$AB$19:$AB$323,0)+COUNTIF($AB$1:AB146,AB147),"")&amp;IF(J147=6,RANK(L147,$AC$19:$AC$323,0)+COUNTIF($AC$1:AC146,AC147),"")&amp;IF(J147=7,RANK(L147,$AD$19:$AD$323,0)+COUNTIF($AD$1:AD146,AD147),"")&amp;IF(J147=8,RANK(L147,$AE$19:$AE$323,0)+COUNTIF($AE$1:AE146,AE147),"")&amp;IF(J147=9,RANK(L147,$AF$19:$AF$323,0)+COUNTIF($AF$1:AF146,AF147),"")&amp;IF(J147=10,RANK(L147,$AG$19:$AG$323,0)+COUNTIF($AG$1:AG146,AG147),"")&amp;IF(J147=11,RANK(L147,$AH$19:$AH$323,0)+COUNTIF($AH$1:AH146,AH147),"")</f>
        <v>129</v>
      </c>
      <c r="N147" s="9" t="s">
        <v>236</v>
      </c>
      <c r="Z147" s="10" t="str">
        <f t="shared" si="17"/>
        <v/>
      </c>
      <c r="AA147" s="10" t="str">
        <f t="shared" si="18"/>
        <v/>
      </c>
      <c r="AB147" s="10" t="str">
        <f t="shared" si="19"/>
        <v/>
      </c>
      <c r="AC147" s="10" t="str">
        <f t="shared" si="20"/>
        <v/>
      </c>
      <c r="AD147" s="10">
        <f t="shared" si="21"/>
        <v>0</v>
      </c>
      <c r="AE147" s="10" t="str">
        <f t="shared" si="22"/>
        <v/>
      </c>
      <c r="AF147" s="10" t="str">
        <f t="shared" si="23"/>
        <v/>
      </c>
      <c r="AG147" s="10" t="str">
        <f t="shared" si="24"/>
        <v/>
      </c>
      <c r="AH147" s="10" t="str">
        <f t="shared" si="25"/>
        <v/>
      </c>
      <c r="AI147" s="13" t="str">
        <f t="shared" si="26"/>
        <v>129</v>
      </c>
      <c r="AJ147" s="11">
        <f t="shared" si="27"/>
        <v>129</v>
      </c>
    </row>
    <row r="148" spans="1:36" x14ac:dyDescent="0.25">
      <c r="A148" s="1">
        <v>130</v>
      </c>
      <c r="B148" s="4">
        <v>48</v>
      </c>
      <c r="C148" s="9" t="s">
        <v>480</v>
      </c>
      <c r="D148" s="9" t="s">
        <v>33</v>
      </c>
      <c r="E148" s="9" t="s">
        <v>59</v>
      </c>
      <c r="F148" s="9">
        <v>1437591916</v>
      </c>
      <c r="G148" s="9" t="s">
        <v>43</v>
      </c>
      <c r="H148" s="27"/>
      <c r="I148" s="6">
        <v>7</v>
      </c>
      <c r="J148" s="6">
        <v>7</v>
      </c>
      <c r="K148" s="9">
        <v>0</v>
      </c>
      <c r="L148" s="7">
        <f t="shared" si="28"/>
        <v>0</v>
      </c>
      <c r="M148" s="8" t="str">
        <f>IF(J148=4,RANK(L148,$AA$19:$AA$323,0)+COUNTIF($AA$1:AA147,AA148),"")&amp;IF(J148=5,RANK(L148,$AB$19:$AB$323,0)+COUNTIF($AB$1:AB147,AB148),"")&amp;IF(J148=6,RANK(L148,$AC$19:$AC$323,0)+COUNTIF($AC$1:AC147,AC148),"")&amp;IF(J148=7,RANK(L148,$AD$19:$AD$323,0)+COUNTIF($AD$1:AD147,AD148),"")&amp;IF(J148=8,RANK(L148,$AE$19:$AE$323,0)+COUNTIF($AE$1:AE147,AE148),"")&amp;IF(J148=9,RANK(L148,$AF$19:$AF$323,0)+COUNTIF($AF$1:AF147,AF148),"")&amp;IF(J148=10,RANK(L148,$AG$19:$AG$323,0)+COUNTIF($AG$1:AG147,AG148),"")&amp;IF(J148=11,RANK(L148,$AH$19:$AH$323,0)+COUNTIF($AH$1:AH147,AH148),"")</f>
        <v>130</v>
      </c>
      <c r="N148" s="9" t="s">
        <v>236</v>
      </c>
      <c r="Z148" s="10" t="str">
        <f t="shared" ref="Z148:Z157" si="29">IF(N148="победитель",1+J148,IF(N148="призер",100+J148,""))</f>
        <v/>
      </c>
      <c r="AA148" s="10" t="str">
        <f t="shared" ref="AA148:AA157" si="30">IF(J148=4,L148,"")</f>
        <v/>
      </c>
      <c r="AB148" s="10" t="str">
        <f t="shared" ref="AB148:AB157" si="31">IF(J148=5,L148,"")</f>
        <v/>
      </c>
      <c r="AC148" s="10" t="str">
        <f t="shared" ref="AC148:AC157" si="32">IF(J148=6,L148,"")</f>
        <v/>
      </c>
      <c r="AD148" s="10">
        <f t="shared" ref="AD148:AD157" si="33">IF(J148=7,L148,"")</f>
        <v>0</v>
      </c>
      <c r="AE148" s="10" t="str">
        <f t="shared" ref="AE148:AE157" si="34">IF(J148=8,L148,"")</f>
        <v/>
      </c>
      <c r="AF148" s="10" t="str">
        <f t="shared" ref="AF148:AF157" si="35">IF(J148=9,L148,"")</f>
        <v/>
      </c>
      <c r="AG148" s="10" t="str">
        <f t="shared" ref="AG148:AG157" si="36">IF(J148=10,L148,"")</f>
        <v/>
      </c>
      <c r="AH148" s="10" t="str">
        <f t="shared" ref="AH148:AH157" si="37">IF(J148=11,L148,"")</f>
        <v/>
      </c>
      <c r="AI148" s="13" t="str">
        <f t="shared" ref="AI148:AI157" si="38">IF(J148=4,RANK(L148,$AA$19:$AA$323,0),"")&amp;IF(J148=5,RANK(L148,$AB$19:$AB$323,0),"")&amp;IF(J148=6,RANK(L148,$AC$19:$AC$323,0),"")&amp;IF(J148=7,RANK(L148,$AD$19:$AD$323,0),"")&amp;IF(J148=8,RANK(L148,$AE$19:$AE$323,0),"")&amp;IF(J148=9,RANK(L148,$AF$19:$AF$323,0),"")&amp;IF(J148=10,RANK(L148,$AG$19:$AG$323,0),"")&amp;IF(J148=11,RANK(L148,$AH$19:$AH$323,0),"")</f>
        <v>129</v>
      </c>
      <c r="AJ148" s="11">
        <f t="shared" ref="AJ148:AJ157" si="39">AI148+1-1</f>
        <v>129</v>
      </c>
    </row>
    <row r="149" spans="1:36" x14ac:dyDescent="0.25">
      <c r="A149" s="1">
        <v>131</v>
      </c>
      <c r="B149" s="4">
        <v>48</v>
      </c>
      <c r="C149" s="9" t="s">
        <v>481</v>
      </c>
      <c r="D149" s="9" t="s">
        <v>101</v>
      </c>
      <c r="E149" s="9" t="s">
        <v>198</v>
      </c>
      <c r="F149" s="9">
        <v>2255734967</v>
      </c>
      <c r="G149" s="9" t="s">
        <v>43</v>
      </c>
      <c r="H149" s="27"/>
      <c r="I149" s="6">
        <v>7</v>
      </c>
      <c r="J149" s="6">
        <v>7</v>
      </c>
      <c r="K149" s="9">
        <v>0</v>
      </c>
      <c r="L149" s="7">
        <f t="shared" si="28"/>
        <v>0</v>
      </c>
      <c r="M149" s="8" t="str">
        <f>IF(J149=4,RANK(L149,$AA$19:$AA$323,0)+COUNTIF($AA$1:AA148,AA149),"")&amp;IF(J149=5,RANK(L149,$AB$19:$AB$323,0)+COUNTIF($AB$1:AB148,AB149),"")&amp;IF(J149=6,RANK(L149,$AC$19:$AC$323,0)+COUNTIF($AC$1:AC148,AC149),"")&amp;IF(J149=7,RANK(L149,$AD$19:$AD$323,0)+COUNTIF($AD$1:AD148,AD149),"")&amp;IF(J149=8,RANK(L149,$AE$19:$AE$323,0)+COUNTIF($AE$1:AE148,AE149),"")&amp;IF(J149=9,RANK(L149,$AF$19:$AF$323,0)+COUNTIF($AF$1:AF148,AF149),"")&amp;IF(J149=10,RANK(L149,$AG$19:$AG$323,0)+COUNTIF($AG$1:AG148,AG149),"")&amp;IF(J149=11,RANK(L149,$AH$19:$AH$323,0)+COUNTIF($AH$1:AH148,AH149),"")</f>
        <v>131</v>
      </c>
      <c r="N149" s="9" t="s">
        <v>236</v>
      </c>
      <c r="Z149" s="10" t="str">
        <f t="shared" si="29"/>
        <v/>
      </c>
      <c r="AA149" s="10" t="str">
        <f t="shared" si="30"/>
        <v/>
      </c>
      <c r="AB149" s="10" t="str">
        <f t="shared" si="31"/>
        <v/>
      </c>
      <c r="AC149" s="10" t="str">
        <f t="shared" si="32"/>
        <v/>
      </c>
      <c r="AD149" s="10">
        <f t="shared" si="33"/>
        <v>0</v>
      </c>
      <c r="AE149" s="10" t="str">
        <f t="shared" si="34"/>
        <v/>
      </c>
      <c r="AF149" s="10" t="str">
        <f t="shared" si="35"/>
        <v/>
      </c>
      <c r="AG149" s="10" t="str">
        <f t="shared" si="36"/>
        <v/>
      </c>
      <c r="AH149" s="10" t="str">
        <f t="shared" si="37"/>
        <v/>
      </c>
      <c r="AI149" s="13" t="str">
        <f t="shared" si="38"/>
        <v>129</v>
      </c>
      <c r="AJ149" s="11">
        <f t="shared" si="39"/>
        <v>129</v>
      </c>
    </row>
    <row r="150" spans="1:36" x14ac:dyDescent="0.25">
      <c r="A150" s="1">
        <v>132</v>
      </c>
      <c r="B150" s="4">
        <v>48</v>
      </c>
      <c r="C150" s="9" t="s">
        <v>482</v>
      </c>
      <c r="D150" s="9" t="s">
        <v>67</v>
      </c>
      <c r="E150" s="9" t="s">
        <v>40</v>
      </c>
      <c r="F150" s="9">
        <v>3118282241</v>
      </c>
      <c r="G150" s="9" t="s">
        <v>43</v>
      </c>
      <c r="H150" s="27"/>
      <c r="I150" s="6">
        <v>7</v>
      </c>
      <c r="J150" s="6">
        <v>7</v>
      </c>
      <c r="K150" s="9">
        <v>0</v>
      </c>
      <c r="L150" s="7">
        <f t="shared" ref="L150:L157" si="40">K150*100/(IF(J150=$A$8,$H$8,IF(J150=$A$9,$H$9,IF(J150=$A$10,$H$10,IF(J150=$A$11,$H$11,IF(J150=$A$12,$H$12,IF(J150=$A$13,$H$13,IF(J150=$A$14,$H$14,$H$15))))))))</f>
        <v>0</v>
      </c>
      <c r="M150" s="8" t="str">
        <f>IF(J150=4,RANK(L150,$AA$19:$AA$323,0)+COUNTIF($AA$1:AA149,AA150),"")&amp;IF(J150=5,RANK(L150,$AB$19:$AB$323,0)+COUNTIF($AB$1:AB149,AB150),"")&amp;IF(J150=6,RANK(L150,$AC$19:$AC$323,0)+COUNTIF($AC$1:AC149,AC150),"")&amp;IF(J150=7,RANK(L150,$AD$19:$AD$323,0)+COUNTIF($AD$1:AD149,AD150),"")&amp;IF(J150=8,RANK(L150,$AE$19:$AE$323,0)+COUNTIF($AE$1:AE149,AE150),"")&amp;IF(J150=9,RANK(L150,$AF$19:$AF$323,0)+COUNTIF($AF$1:AF149,AF150),"")&amp;IF(J150=10,RANK(L150,$AG$19:$AG$323,0)+COUNTIF($AG$1:AG149,AG150),"")&amp;IF(J150=11,RANK(L150,$AH$19:$AH$323,0)+COUNTIF($AH$1:AH149,AH150),"")</f>
        <v>132</v>
      </c>
      <c r="N150" s="9" t="s">
        <v>236</v>
      </c>
      <c r="Z150" s="10" t="str">
        <f t="shared" si="29"/>
        <v/>
      </c>
      <c r="AA150" s="10" t="str">
        <f t="shared" si="30"/>
        <v/>
      </c>
      <c r="AB150" s="10" t="str">
        <f t="shared" si="31"/>
        <v/>
      </c>
      <c r="AC150" s="10" t="str">
        <f t="shared" si="32"/>
        <v/>
      </c>
      <c r="AD150" s="10">
        <f t="shared" si="33"/>
        <v>0</v>
      </c>
      <c r="AE150" s="10" t="str">
        <f t="shared" si="34"/>
        <v/>
      </c>
      <c r="AF150" s="10" t="str">
        <f t="shared" si="35"/>
        <v/>
      </c>
      <c r="AG150" s="10" t="str">
        <f t="shared" si="36"/>
        <v/>
      </c>
      <c r="AH150" s="10" t="str">
        <f t="shared" si="37"/>
        <v/>
      </c>
      <c r="AI150" s="13" t="str">
        <f t="shared" si="38"/>
        <v>129</v>
      </c>
      <c r="AJ150" s="11">
        <f t="shared" si="39"/>
        <v>129</v>
      </c>
    </row>
    <row r="151" spans="1:36" x14ac:dyDescent="0.25">
      <c r="A151" s="1">
        <v>133</v>
      </c>
      <c r="B151" s="4">
        <v>48</v>
      </c>
      <c r="C151" s="9" t="s">
        <v>483</v>
      </c>
      <c r="D151" s="9" t="s">
        <v>254</v>
      </c>
      <c r="E151" s="9" t="s">
        <v>52</v>
      </c>
      <c r="F151" s="9">
        <v>1112887303</v>
      </c>
      <c r="G151" s="9" t="s">
        <v>43</v>
      </c>
      <c r="H151" s="27"/>
      <c r="I151" s="6">
        <v>7</v>
      </c>
      <c r="J151" s="6">
        <v>7</v>
      </c>
      <c r="K151" s="9">
        <v>0</v>
      </c>
      <c r="L151" s="7">
        <f t="shared" si="40"/>
        <v>0</v>
      </c>
      <c r="M151" s="8" t="str">
        <f>IF(J151=4,RANK(L151,$AA$19:$AA$323,0)+COUNTIF($AA$1:AA150,AA151),"")&amp;IF(J151=5,RANK(L151,$AB$19:$AB$323,0)+COUNTIF($AB$1:AB150,AB151),"")&amp;IF(J151=6,RANK(L151,$AC$19:$AC$323,0)+COUNTIF($AC$1:AC150,AC151),"")&amp;IF(J151=7,RANK(L151,$AD$19:$AD$323,0)+COUNTIF($AD$1:AD150,AD151),"")&amp;IF(J151=8,RANK(L151,$AE$19:$AE$323,0)+COUNTIF($AE$1:AE150,AE151),"")&amp;IF(J151=9,RANK(L151,$AF$19:$AF$323,0)+COUNTIF($AF$1:AF150,AF151),"")&amp;IF(J151=10,RANK(L151,$AG$19:$AG$323,0)+COUNTIF($AG$1:AG150,AG151),"")&amp;IF(J151=11,RANK(L151,$AH$19:$AH$323,0)+COUNTIF($AH$1:AH150,AH151),"")</f>
        <v>133</v>
      </c>
      <c r="N151" s="9" t="s">
        <v>236</v>
      </c>
      <c r="Z151" s="10" t="str">
        <f t="shared" si="29"/>
        <v/>
      </c>
      <c r="AA151" s="10" t="str">
        <f t="shared" si="30"/>
        <v/>
      </c>
      <c r="AB151" s="10" t="str">
        <f t="shared" si="31"/>
        <v/>
      </c>
      <c r="AC151" s="10" t="str">
        <f t="shared" si="32"/>
        <v/>
      </c>
      <c r="AD151" s="10">
        <f t="shared" si="33"/>
        <v>0</v>
      </c>
      <c r="AE151" s="10" t="str">
        <f t="shared" si="34"/>
        <v/>
      </c>
      <c r="AF151" s="10" t="str">
        <f t="shared" si="35"/>
        <v/>
      </c>
      <c r="AG151" s="10" t="str">
        <f t="shared" si="36"/>
        <v/>
      </c>
      <c r="AH151" s="10" t="str">
        <f t="shared" si="37"/>
        <v/>
      </c>
      <c r="AI151" s="13" t="str">
        <f t="shared" si="38"/>
        <v>129</v>
      </c>
      <c r="AJ151" s="11">
        <f t="shared" si="39"/>
        <v>129</v>
      </c>
    </row>
    <row r="152" spans="1:36" x14ac:dyDescent="0.25">
      <c r="A152" s="1">
        <v>134</v>
      </c>
      <c r="B152" s="4">
        <v>48</v>
      </c>
      <c r="C152" s="9" t="s">
        <v>219</v>
      </c>
      <c r="D152" s="9" t="s">
        <v>173</v>
      </c>
      <c r="E152" s="9" t="s">
        <v>37</v>
      </c>
      <c r="F152" s="9">
        <v>1765934044</v>
      </c>
      <c r="G152" s="9" t="s">
        <v>43</v>
      </c>
      <c r="H152" s="27"/>
      <c r="I152" s="6">
        <v>7</v>
      </c>
      <c r="J152" s="6">
        <v>7</v>
      </c>
      <c r="K152" s="27"/>
      <c r="L152" s="7">
        <f t="shared" si="40"/>
        <v>0</v>
      </c>
      <c r="M152" s="8" t="str">
        <f>IF(J152=4,RANK(L152,$AA$19:$AA$323,0)+COUNTIF($AA$1:AA151,AA152),"")&amp;IF(J152=5,RANK(L152,$AB$19:$AB$323,0)+COUNTIF($AB$1:AB151,AB152),"")&amp;IF(J152=6,RANK(L152,$AC$19:$AC$323,0)+COUNTIF($AC$1:AC151,AC152),"")&amp;IF(J152=7,RANK(L152,$AD$19:$AD$323,0)+COUNTIF($AD$1:AD151,AD152),"")&amp;IF(J152=8,RANK(L152,$AE$19:$AE$323,0)+COUNTIF($AE$1:AE151,AE152),"")&amp;IF(J152=9,RANK(L152,$AF$19:$AF$323,0)+COUNTIF($AF$1:AF151,AF152),"")&amp;IF(J152=10,RANK(L152,$AG$19:$AG$323,0)+COUNTIF($AG$1:AG151,AG152),"")&amp;IF(J152=11,RANK(L152,$AH$19:$AH$323,0)+COUNTIF($AH$1:AH151,AH152),"")</f>
        <v>134</v>
      </c>
      <c r="N152" s="9" t="s">
        <v>237</v>
      </c>
      <c r="Z152" s="10" t="str">
        <f t="shared" si="29"/>
        <v/>
      </c>
      <c r="AA152" s="10" t="str">
        <f t="shared" si="30"/>
        <v/>
      </c>
      <c r="AB152" s="10" t="str">
        <f t="shared" si="31"/>
        <v/>
      </c>
      <c r="AC152" s="10" t="str">
        <f t="shared" si="32"/>
        <v/>
      </c>
      <c r="AD152" s="10">
        <f t="shared" si="33"/>
        <v>0</v>
      </c>
      <c r="AE152" s="10" t="str">
        <f t="shared" si="34"/>
        <v/>
      </c>
      <c r="AF152" s="10" t="str">
        <f t="shared" si="35"/>
        <v/>
      </c>
      <c r="AG152" s="10" t="str">
        <f t="shared" si="36"/>
        <v/>
      </c>
      <c r="AH152" s="10" t="str">
        <f t="shared" si="37"/>
        <v/>
      </c>
      <c r="AI152" s="13" t="str">
        <f t="shared" si="38"/>
        <v>129</v>
      </c>
      <c r="AJ152" s="11">
        <f t="shared" si="39"/>
        <v>129</v>
      </c>
    </row>
    <row r="153" spans="1:36" x14ac:dyDescent="0.25">
      <c r="A153" s="1">
        <v>135</v>
      </c>
      <c r="B153" s="4">
        <v>48</v>
      </c>
      <c r="C153" s="9" t="s">
        <v>484</v>
      </c>
      <c r="D153" s="9" t="s">
        <v>33</v>
      </c>
      <c r="E153" s="9" t="s">
        <v>154</v>
      </c>
      <c r="F153" s="9">
        <v>2656523185</v>
      </c>
      <c r="G153" s="9" t="s">
        <v>43</v>
      </c>
      <c r="H153" s="27"/>
      <c r="I153" s="6">
        <v>7</v>
      </c>
      <c r="J153" s="6">
        <v>7</v>
      </c>
      <c r="K153" s="27"/>
      <c r="L153" s="7">
        <f t="shared" si="40"/>
        <v>0</v>
      </c>
      <c r="M153" s="8" t="str">
        <f>IF(J153=4,RANK(L153,$AA$19:$AA$323,0)+COUNTIF($AA$1:AA152,AA153),"")&amp;IF(J153=5,RANK(L153,$AB$19:$AB$323,0)+COUNTIF($AB$1:AB152,AB153),"")&amp;IF(J153=6,RANK(L153,$AC$19:$AC$323,0)+COUNTIF($AC$1:AC152,AC153),"")&amp;IF(J153=7,RANK(L153,$AD$19:$AD$323,0)+COUNTIF($AD$1:AD152,AD153),"")&amp;IF(J153=8,RANK(L153,$AE$19:$AE$323,0)+COUNTIF($AE$1:AE152,AE153),"")&amp;IF(J153=9,RANK(L153,$AF$19:$AF$323,0)+COUNTIF($AF$1:AF152,AF153),"")&amp;IF(J153=10,RANK(L153,$AG$19:$AG$323,0)+COUNTIF($AG$1:AG152,AG153),"")&amp;IF(J153=11,RANK(L153,$AH$19:$AH$323,0)+COUNTIF($AH$1:AH152,AH153),"")</f>
        <v>135</v>
      </c>
      <c r="N153" s="9" t="s">
        <v>237</v>
      </c>
      <c r="Z153" s="10" t="str">
        <f t="shared" si="29"/>
        <v/>
      </c>
      <c r="AA153" s="10" t="str">
        <f t="shared" si="30"/>
        <v/>
      </c>
      <c r="AB153" s="10" t="str">
        <f t="shared" si="31"/>
        <v/>
      </c>
      <c r="AC153" s="10" t="str">
        <f t="shared" si="32"/>
        <v/>
      </c>
      <c r="AD153" s="10">
        <f t="shared" si="33"/>
        <v>0</v>
      </c>
      <c r="AE153" s="10" t="str">
        <f t="shared" si="34"/>
        <v/>
      </c>
      <c r="AF153" s="10" t="str">
        <f t="shared" si="35"/>
        <v/>
      </c>
      <c r="AG153" s="10" t="str">
        <f t="shared" si="36"/>
        <v/>
      </c>
      <c r="AH153" s="10" t="str">
        <f t="shared" si="37"/>
        <v/>
      </c>
      <c r="AI153" s="13" t="str">
        <f t="shared" si="38"/>
        <v>129</v>
      </c>
      <c r="AJ153" s="11">
        <f t="shared" si="39"/>
        <v>129</v>
      </c>
    </row>
    <row r="154" spans="1:36" x14ac:dyDescent="0.25">
      <c r="A154" s="1">
        <v>136</v>
      </c>
      <c r="B154" s="4">
        <v>48</v>
      </c>
      <c r="C154" s="9" t="s">
        <v>485</v>
      </c>
      <c r="D154" s="9" t="s">
        <v>486</v>
      </c>
      <c r="E154" s="9" t="s">
        <v>487</v>
      </c>
      <c r="F154" s="9">
        <v>633160045</v>
      </c>
      <c r="G154" s="9" t="s">
        <v>43</v>
      </c>
      <c r="H154" s="27"/>
      <c r="I154" s="6">
        <v>7</v>
      </c>
      <c r="J154" s="6">
        <v>7</v>
      </c>
      <c r="K154" s="27"/>
      <c r="L154" s="7">
        <f t="shared" si="40"/>
        <v>0</v>
      </c>
      <c r="M154" s="8" t="str">
        <f>IF(J154=4,RANK(L154,$AA$19:$AA$323,0)+COUNTIF($AA$1:AA153,AA154),"")&amp;IF(J154=5,RANK(L154,$AB$19:$AB$323,0)+COUNTIF($AB$1:AB153,AB154),"")&amp;IF(J154=6,RANK(L154,$AC$19:$AC$323,0)+COUNTIF($AC$1:AC153,AC154),"")&amp;IF(J154=7,RANK(L154,$AD$19:$AD$323,0)+COUNTIF($AD$1:AD153,AD154),"")&amp;IF(J154=8,RANK(L154,$AE$19:$AE$323,0)+COUNTIF($AE$1:AE153,AE154),"")&amp;IF(J154=9,RANK(L154,$AF$19:$AF$323,0)+COUNTIF($AF$1:AF153,AF154),"")&amp;IF(J154=10,RANK(L154,$AG$19:$AG$323,0)+COUNTIF($AG$1:AG153,AG154),"")&amp;IF(J154=11,RANK(L154,$AH$19:$AH$323,0)+COUNTIF($AH$1:AH153,AH154),"")</f>
        <v>136</v>
      </c>
      <c r="N154" s="9" t="s">
        <v>237</v>
      </c>
      <c r="Z154" s="10" t="str">
        <f t="shared" si="29"/>
        <v/>
      </c>
      <c r="AA154" s="10" t="str">
        <f t="shared" si="30"/>
        <v/>
      </c>
      <c r="AB154" s="10" t="str">
        <f t="shared" si="31"/>
        <v/>
      </c>
      <c r="AC154" s="10" t="str">
        <f t="shared" si="32"/>
        <v/>
      </c>
      <c r="AD154" s="10">
        <f t="shared" si="33"/>
        <v>0</v>
      </c>
      <c r="AE154" s="10" t="str">
        <f t="shared" si="34"/>
        <v/>
      </c>
      <c r="AF154" s="10" t="str">
        <f t="shared" si="35"/>
        <v/>
      </c>
      <c r="AG154" s="10" t="str">
        <f t="shared" si="36"/>
        <v/>
      </c>
      <c r="AH154" s="10" t="str">
        <f t="shared" si="37"/>
        <v/>
      </c>
      <c r="AI154" s="13" t="str">
        <f t="shared" si="38"/>
        <v>129</v>
      </c>
      <c r="AJ154" s="11">
        <f t="shared" si="39"/>
        <v>129</v>
      </c>
    </row>
    <row r="155" spans="1:36" x14ac:dyDescent="0.25">
      <c r="A155" s="1">
        <v>137</v>
      </c>
      <c r="B155" s="4">
        <v>48</v>
      </c>
      <c r="C155" s="9" t="s">
        <v>488</v>
      </c>
      <c r="D155" s="9" t="s">
        <v>39</v>
      </c>
      <c r="E155" s="9" t="s">
        <v>489</v>
      </c>
      <c r="F155" s="9">
        <v>1224223969</v>
      </c>
      <c r="G155" s="9" t="s">
        <v>43</v>
      </c>
      <c r="H155" s="27"/>
      <c r="I155" s="6">
        <v>7</v>
      </c>
      <c r="J155" s="6">
        <v>7</v>
      </c>
      <c r="K155" s="27"/>
      <c r="L155" s="7">
        <f t="shared" si="40"/>
        <v>0</v>
      </c>
      <c r="M155" s="8" t="str">
        <f>IF(J155=4,RANK(L155,$AA$19:$AA$323,0)+COUNTIF($AA$1:AA154,AA155),"")&amp;IF(J155=5,RANK(L155,$AB$19:$AB$323,0)+COUNTIF($AB$1:AB154,AB155),"")&amp;IF(J155=6,RANK(L155,$AC$19:$AC$323,0)+COUNTIF($AC$1:AC154,AC155),"")&amp;IF(J155=7,RANK(L155,$AD$19:$AD$323,0)+COUNTIF($AD$1:AD154,AD155),"")&amp;IF(J155=8,RANK(L155,$AE$19:$AE$323,0)+COUNTIF($AE$1:AE154,AE155),"")&amp;IF(J155=9,RANK(L155,$AF$19:$AF$323,0)+COUNTIF($AF$1:AF154,AF155),"")&amp;IF(J155=10,RANK(L155,$AG$19:$AG$323,0)+COUNTIF($AG$1:AG154,AG155),"")&amp;IF(J155=11,RANK(L155,$AH$19:$AH$323,0)+COUNTIF($AH$1:AH154,AH155),"")</f>
        <v>137</v>
      </c>
      <c r="N155" s="9" t="s">
        <v>236</v>
      </c>
      <c r="Z155" s="10" t="str">
        <f t="shared" si="29"/>
        <v/>
      </c>
      <c r="AA155" s="10" t="str">
        <f t="shared" si="30"/>
        <v/>
      </c>
      <c r="AB155" s="10" t="str">
        <f t="shared" si="31"/>
        <v/>
      </c>
      <c r="AC155" s="10" t="str">
        <f t="shared" si="32"/>
        <v/>
      </c>
      <c r="AD155" s="10">
        <f t="shared" si="33"/>
        <v>0</v>
      </c>
      <c r="AE155" s="10" t="str">
        <f t="shared" si="34"/>
        <v/>
      </c>
      <c r="AF155" s="10" t="str">
        <f t="shared" si="35"/>
        <v/>
      </c>
      <c r="AG155" s="10" t="str">
        <f t="shared" si="36"/>
        <v/>
      </c>
      <c r="AH155" s="10" t="str">
        <f t="shared" si="37"/>
        <v/>
      </c>
      <c r="AI155" s="13" t="str">
        <f t="shared" si="38"/>
        <v>129</v>
      </c>
      <c r="AJ155" s="11">
        <f t="shared" si="39"/>
        <v>129</v>
      </c>
    </row>
    <row r="156" spans="1:36" x14ac:dyDescent="0.25">
      <c r="A156" s="1">
        <v>138</v>
      </c>
      <c r="B156" s="4">
        <v>48</v>
      </c>
      <c r="C156" s="9" t="s">
        <v>263</v>
      </c>
      <c r="D156" s="9" t="s">
        <v>88</v>
      </c>
      <c r="E156" s="9" t="s">
        <v>99</v>
      </c>
      <c r="F156" s="9">
        <v>652487990</v>
      </c>
      <c r="G156" s="9" t="s">
        <v>43</v>
      </c>
      <c r="H156" s="27"/>
      <c r="I156" s="6">
        <v>7</v>
      </c>
      <c r="J156" s="6">
        <v>7</v>
      </c>
      <c r="K156" s="27"/>
      <c r="L156" s="7">
        <f t="shared" si="40"/>
        <v>0</v>
      </c>
      <c r="M156" s="8" t="str">
        <f>IF(J156=4,RANK(L156,$AA$19:$AA$323,0)+COUNTIF($AA$1:AA155,AA156),"")&amp;IF(J156=5,RANK(L156,$AB$19:$AB$323,0)+COUNTIF($AB$1:AB155,AB156),"")&amp;IF(J156=6,RANK(L156,$AC$19:$AC$323,0)+COUNTIF($AC$1:AC155,AC156),"")&amp;IF(J156=7,RANK(L156,$AD$19:$AD$323,0)+COUNTIF($AD$1:AD155,AD156),"")&amp;IF(J156=8,RANK(L156,$AE$19:$AE$323,0)+COUNTIF($AE$1:AE155,AE156),"")&amp;IF(J156=9,RANK(L156,$AF$19:$AF$323,0)+COUNTIF($AF$1:AF155,AF156),"")&amp;IF(J156=10,RANK(L156,$AG$19:$AG$323,0)+COUNTIF($AG$1:AG155,AG156),"")&amp;IF(J156=11,RANK(L156,$AH$19:$AH$323,0)+COUNTIF($AH$1:AH155,AH156),"")</f>
        <v>138</v>
      </c>
      <c r="N156" s="9" t="s">
        <v>237</v>
      </c>
      <c r="Z156" s="10" t="str">
        <f t="shared" si="29"/>
        <v/>
      </c>
      <c r="AA156" s="10" t="str">
        <f t="shared" si="30"/>
        <v/>
      </c>
      <c r="AB156" s="10" t="str">
        <f t="shared" si="31"/>
        <v/>
      </c>
      <c r="AC156" s="10" t="str">
        <f t="shared" si="32"/>
        <v/>
      </c>
      <c r="AD156" s="10">
        <f t="shared" si="33"/>
        <v>0</v>
      </c>
      <c r="AE156" s="10" t="str">
        <f t="shared" si="34"/>
        <v/>
      </c>
      <c r="AF156" s="10" t="str">
        <f t="shared" si="35"/>
        <v/>
      </c>
      <c r="AG156" s="10" t="str">
        <f t="shared" si="36"/>
        <v/>
      </c>
      <c r="AH156" s="10" t="str">
        <f t="shared" si="37"/>
        <v/>
      </c>
      <c r="AI156" s="13" t="str">
        <f t="shared" si="38"/>
        <v>129</v>
      </c>
      <c r="AJ156" s="11">
        <f t="shared" si="39"/>
        <v>129</v>
      </c>
    </row>
    <row r="157" spans="1:36" x14ac:dyDescent="0.25">
      <c r="A157" s="1">
        <v>139</v>
      </c>
      <c r="B157" s="4">
        <v>48</v>
      </c>
      <c r="C157" s="9" t="s">
        <v>490</v>
      </c>
      <c r="D157" s="9" t="s">
        <v>58</v>
      </c>
      <c r="E157" s="9" t="s">
        <v>47</v>
      </c>
      <c r="F157" s="9">
        <v>465763397</v>
      </c>
      <c r="G157" s="9" t="s">
        <v>43</v>
      </c>
      <c r="H157" s="27"/>
      <c r="I157" s="6">
        <v>7</v>
      </c>
      <c r="J157" s="6">
        <v>7</v>
      </c>
      <c r="K157" s="27"/>
      <c r="L157" s="7">
        <f t="shared" si="40"/>
        <v>0</v>
      </c>
      <c r="M157" s="8" t="str">
        <f>IF(J157=4,RANK(L157,$AA$19:$AA$323,0)+COUNTIF($AA$1:AA156,AA157),"")&amp;IF(J157=5,RANK(L157,$AB$19:$AB$323,0)+COUNTIF($AB$1:AB156,AB157),"")&amp;IF(J157=6,RANK(L157,$AC$19:$AC$323,0)+COUNTIF($AC$1:AC156,AC157),"")&amp;IF(J157=7,RANK(L157,$AD$19:$AD$323,0)+COUNTIF($AD$1:AD156,AD157),"")&amp;IF(J157=8,RANK(L157,$AE$19:$AE$323,0)+COUNTIF($AE$1:AE156,AE157),"")&amp;IF(J157=9,RANK(L157,$AF$19:$AF$323,0)+COUNTIF($AF$1:AF156,AF157),"")&amp;IF(J157=10,RANK(L157,$AG$19:$AG$323,0)+COUNTIF($AG$1:AG156,AG157),"")&amp;IF(J157=11,RANK(L157,$AH$19:$AH$323,0)+COUNTIF($AH$1:AH156,AH157),"")</f>
        <v>139</v>
      </c>
      <c r="N157" s="9" t="s">
        <v>237</v>
      </c>
      <c r="Z157" s="10" t="str">
        <f t="shared" si="29"/>
        <v/>
      </c>
      <c r="AA157" s="10" t="str">
        <f t="shared" si="30"/>
        <v/>
      </c>
      <c r="AB157" s="10" t="str">
        <f t="shared" si="31"/>
        <v/>
      </c>
      <c r="AC157" s="10" t="str">
        <f t="shared" si="32"/>
        <v/>
      </c>
      <c r="AD157" s="10">
        <f t="shared" si="33"/>
        <v>0</v>
      </c>
      <c r="AE157" s="10" t="str">
        <f t="shared" si="34"/>
        <v/>
      </c>
      <c r="AF157" s="10" t="str">
        <f t="shared" si="35"/>
        <v/>
      </c>
      <c r="AG157" s="10" t="str">
        <f t="shared" si="36"/>
        <v/>
      </c>
      <c r="AH157" s="10" t="str">
        <f t="shared" si="37"/>
        <v/>
      </c>
      <c r="AI157" s="13" t="str">
        <f t="shared" si="38"/>
        <v>129</v>
      </c>
      <c r="AJ157" s="11">
        <f t="shared" si="39"/>
        <v>129</v>
      </c>
    </row>
  </sheetData>
  <sortState ref="A136:N172">
    <sortCondition descending="1" ref="L136:L172"/>
    <sortCondition ref="N136:N172" customList="Участник,Неявка"/>
    <sortCondition ref="C136:C172"/>
  </sortState>
  <mergeCells count="6">
    <mergeCell ref="A16:B16"/>
    <mergeCell ref="A6:B7"/>
    <mergeCell ref="C6:G6"/>
    <mergeCell ref="H6:H7"/>
    <mergeCell ref="I6:J6"/>
    <mergeCell ref="I7:J7"/>
  </mergeCells>
  <conditionalFormatting sqref="L19:L157">
    <cfRule type="cellIs" dxfId="7" priority="1" operator="greaterThan">
      <formula>100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139"/>
  <sheetViews>
    <sheetView zoomScale="90" zoomScaleNormal="90" workbookViewId="0">
      <selection activeCell="A18" sqref="A18"/>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9.28515625" bestFit="1"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31"/>
      <c r="B6" s="32"/>
      <c r="C6" s="29" t="s">
        <v>14</v>
      </c>
      <c r="D6" s="35"/>
      <c r="E6" s="35"/>
      <c r="F6" s="35"/>
      <c r="G6" s="30"/>
      <c r="H6" s="36" t="s">
        <v>15</v>
      </c>
      <c r="I6" s="38" t="s">
        <v>16</v>
      </c>
      <c r="J6" s="39"/>
    </row>
    <row r="7" spans="1:36" ht="15" customHeight="1" x14ac:dyDescent="0.25">
      <c r="A7" s="33"/>
      <c r="B7" s="34"/>
      <c r="C7" s="14" t="s">
        <v>17</v>
      </c>
      <c r="D7" s="14" t="s">
        <v>18</v>
      </c>
      <c r="E7" s="14" t="s">
        <v>19</v>
      </c>
      <c r="F7" s="14" t="s">
        <v>20</v>
      </c>
      <c r="G7" s="14" t="s">
        <v>21</v>
      </c>
      <c r="H7" s="37"/>
      <c r="I7" s="40" t="s">
        <v>22</v>
      </c>
      <c r="J7" s="41"/>
    </row>
    <row r="8" spans="1:36" x14ac:dyDescent="0.25">
      <c r="A8" s="15">
        <v>4</v>
      </c>
      <c r="B8" s="16" t="s">
        <v>23</v>
      </c>
      <c r="C8" s="17">
        <f>COUNTIF(J19:J857,4)</f>
        <v>0</v>
      </c>
      <c r="D8" s="17">
        <f>COUNTIF($Z$19:$Z$857,5)</f>
        <v>0</v>
      </c>
      <c r="E8" s="17">
        <f>COUNTIF($Z$19:$Z$857,104)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COUNTIF(J19:J858,5)</f>
        <v>0</v>
      </c>
      <c r="D9" s="17">
        <f>COUNTIF($Z$19:$Z$857,6)</f>
        <v>0</v>
      </c>
      <c r="E9" s="17">
        <f>COUNTIF($Z$19:$Z$857,105)</f>
        <v>0</v>
      </c>
      <c r="F9" s="17">
        <f t="shared" ref="F9:F16" si="2">SUM(D9:E9)</f>
        <v>0</v>
      </c>
      <c r="G9" s="15">
        <f t="shared" si="0"/>
        <v>0</v>
      </c>
      <c r="H9" s="20"/>
      <c r="I9" s="18"/>
      <c r="J9" s="19">
        <f t="shared" si="1"/>
        <v>0</v>
      </c>
      <c r="Z9" s="10"/>
      <c r="AA9" s="10"/>
      <c r="AB9" s="10"/>
      <c r="AC9" s="10"/>
      <c r="AD9" s="10"/>
      <c r="AE9" s="10"/>
      <c r="AF9" s="10"/>
      <c r="AG9" s="10"/>
      <c r="AH9" s="11"/>
      <c r="AI9" s="11">
        <f t="shared" ref="AI9:AJ15" si="3">I9+1-1</f>
        <v>0</v>
      </c>
      <c r="AJ9" s="11">
        <f t="shared" si="3"/>
        <v>0</v>
      </c>
    </row>
    <row r="10" spans="1:36" x14ac:dyDescent="0.25">
      <c r="A10" s="15">
        <v>6</v>
      </c>
      <c r="B10" s="16" t="s">
        <v>23</v>
      </c>
      <c r="C10" s="17">
        <f>COUNTIF(J19:J859,6)</f>
        <v>0</v>
      </c>
      <c r="D10" s="17">
        <f>COUNTIF($Z$19:$Z$857,7)</f>
        <v>0</v>
      </c>
      <c r="E10" s="17">
        <f>COUNTIF($Z$19:$Z$857,106)</f>
        <v>0</v>
      </c>
      <c r="F10" s="17">
        <f t="shared" si="2"/>
        <v>0</v>
      </c>
      <c r="G10" s="15">
        <f t="shared" si="0"/>
        <v>0</v>
      </c>
      <c r="H10" s="21"/>
      <c r="I10" s="22"/>
      <c r="J10" s="19">
        <f t="shared" si="1"/>
        <v>0</v>
      </c>
      <c r="Z10" s="10"/>
      <c r="AA10" s="10"/>
      <c r="AB10" s="10"/>
      <c r="AC10" s="10"/>
      <c r="AD10" s="10"/>
      <c r="AE10" s="10"/>
      <c r="AF10" s="10"/>
      <c r="AG10" s="10"/>
      <c r="AH10" s="11"/>
      <c r="AI10" s="11">
        <f t="shared" si="3"/>
        <v>0</v>
      </c>
      <c r="AJ10" s="11">
        <f t="shared" si="3"/>
        <v>0</v>
      </c>
    </row>
    <row r="11" spans="1:36" x14ac:dyDescent="0.25">
      <c r="A11" s="15">
        <v>7</v>
      </c>
      <c r="B11" s="16" t="s">
        <v>23</v>
      </c>
      <c r="C11" s="17">
        <f>COUNTIF(J19:J860,7)</f>
        <v>0</v>
      </c>
      <c r="D11" s="17">
        <f>COUNTIF($Z$19:$Z$857,8)</f>
        <v>0</v>
      </c>
      <c r="E11" s="17">
        <f>COUNTIF($Z$19:$Z$857,107)</f>
        <v>0</v>
      </c>
      <c r="F11" s="17">
        <f t="shared" si="2"/>
        <v>0</v>
      </c>
      <c r="G11" s="15">
        <f t="shared" si="0"/>
        <v>0</v>
      </c>
      <c r="H11" s="21"/>
      <c r="I11" s="22"/>
      <c r="J11" s="19">
        <f t="shared" si="1"/>
        <v>0</v>
      </c>
      <c r="Z11" s="10"/>
      <c r="AA11" s="10"/>
      <c r="AB11" s="10"/>
      <c r="AC11" s="10"/>
      <c r="AD11" s="10"/>
      <c r="AE11" s="10"/>
      <c r="AF11" s="10"/>
      <c r="AG11" s="10"/>
      <c r="AH11" s="11"/>
      <c r="AI11" s="11">
        <f t="shared" si="3"/>
        <v>0</v>
      </c>
      <c r="AJ11" s="11">
        <f t="shared" si="3"/>
        <v>0</v>
      </c>
    </row>
    <row r="12" spans="1:36" x14ac:dyDescent="0.25">
      <c r="A12" s="15">
        <v>8</v>
      </c>
      <c r="B12" s="16" t="s">
        <v>23</v>
      </c>
      <c r="C12" s="17">
        <f>COUNTIF(J19:J861,8)</f>
        <v>121</v>
      </c>
      <c r="D12" s="17">
        <f>COUNTIF($Z$19:$Z$857,9)</f>
        <v>11</v>
      </c>
      <c r="E12" s="17">
        <f>COUNTIF($Z$19:$Z$857,108)</f>
        <v>36</v>
      </c>
      <c r="F12" s="17">
        <f t="shared" si="2"/>
        <v>47</v>
      </c>
      <c r="G12" s="15">
        <f t="shared" si="0"/>
        <v>74</v>
      </c>
      <c r="H12" s="21">
        <v>25</v>
      </c>
      <c r="I12" s="22"/>
      <c r="J12" s="19">
        <f t="shared" si="1"/>
        <v>54</v>
      </c>
      <c r="Z12" s="10"/>
      <c r="AA12" s="10"/>
      <c r="AB12" s="10"/>
      <c r="AC12" s="10"/>
      <c r="AD12" s="10"/>
      <c r="AE12" s="10"/>
      <c r="AF12" s="10"/>
      <c r="AG12" s="10"/>
      <c r="AH12" s="11"/>
      <c r="AI12" s="11">
        <f t="shared" si="3"/>
        <v>0</v>
      </c>
      <c r="AJ12" s="11">
        <f t="shared" si="3"/>
        <v>54</v>
      </c>
    </row>
    <row r="13" spans="1:36" x14ac:dyDescent="0.25">
      <c r="A13" s="15">
        <v>9</v>
      </c>
      <c r="B13" s="16" t="s">
        <v>23</v>
      </c>
      <c r="C13" s="17">
        <f>COUNTIF(J19:J862,9)</f>
        <v>0</v>
      </c>
      <c r="D13" s="17">
        <f>COUNTIF($Z$19:$Z$857,10)</f>
        <v>0</v>
      </c>
      <c r="E13" s="17">
        <f>COUNTIF($Z$19:$Z$857,109)</f>
        <v>0</v>
      </c>
      <c r="F13" s="17">
        <f t="shared" si="2"/>
        <v>0</v>
      </c>
      <c r="G13" s="15">
        <f t="shared" si="0"/>
        <v>0</v>
      </c>
      <c r="H13" s="21"/>
      <c r="I13" s="22"/>
      <c r="J13" s="19">
        <f t="shared" si="1"/>
        <v>0</v>
      </c>
      <c r="Z13" s="10"/>
      <c r="AA13" s="10"/>
      <c r="AB13" s="10"/>
      <c r="AC13" s="10"/>
      <c r="AD13" s="10"/>
      <c r="AE13" s="10"/>
      <c r="AF13" s="10"/>
      <c r="AG13" s="10"/>
      <c r="AH13" s="11"/>
      <c r="AI13" s="11">
        <f t="shared" si="3"/>
        <v>0</v>
      </c>
      <c r="AJ13" s="11">
        <f t="shared" si="3"/>
        <v>0</v>
      </c>
    </row>
    <row r="14" spans="1:36" x14ac:dyDescent="0.25">
      <c r="A14" s="15">
        <v>10</v>
      </c>
      <c r="B14" s="16" t="s">
        <v>23</v>
      </c>
      <c r="C14" s="17">
        <f>COUNTIF(J19:J863,10)</f>
        <v>0</v>
      </c>
      <c r="D14" s="17">
        <f>COUNTIF($Z$19:$Z$857,11)</f>
        <v>0</v>
      </c>
      <c r="E14" s="17">
        <f>COUNTIF($Z$19:$Z$857,110)</f>
        <v>0</v>
      </c>
      <c r="F14" s="17">
        <f t="shared" si="2"/>
        <v>0</v>
      </c>
      <c r="G14" s="15">
        <f t="shared" si="0"/>
        <v>0</v>
      </c>
      <c r="H14" s="21"/>
      <c r="I14" s="22"/>
      <c r="J14" s="19">
        <f t="shared" si="1"/>
        <v>0</v>
      </c>
      <c r="Z14" s="10"/>
      <c r="AA14" s="10"/>
      <c r="AB14" s="10"/>
      <c r="AC14" s="10"/>
      <c r="AD14" s="10"/>
      <c r="AE14" s="10"/>
      <c r="AF14" s="10"/>
      <c r="AG14" s="10"/>
      <c r="AH14" s="11"/>
      <c r="AI14" s="11">
        <f t="shared" si="3"/>
        <v>0</v>
      </c>
      <c r="AJ14" s="11">
        <f t="shared" si="3"/>
        <v>0</v>
      </c>
    </row>
    <row r="15" spans="1:36" x14ac:dyDescent="0.25">
      <c r="A15" s="15">
        <v>11</v>
      </c>
      <c r="B15" s="16" t="s">
        <v>23</v>
      </c>
      <c r="C15" s="17">
        <f>COUNTIF(J19:J864,11)</f>
        <v>0</v>
      </c>
      <c r="D15" s="17">
        <f>COUNTIF($Z$19:$Z$857,12)</f>
        <v>0</v>
      </c>
      <c r="E15" s="17">
        <f>COUNTIF($Z$19:$Z$857,111)</f>
        <v>0</v>
      </c>
      <c r="F15" s="17">
        <f t="shared" si="2"/>
        <v>0</v>
      </c>
      <c r="G15" s="15">
        <f t="shared" si="0"/>
        <v>0</v>
      </c>
      <c r="H15" s="21"/>
      <c r="I15" s="22"/>
      <c r="J15" s="19">
        <f t="shared" si="1"/>
        <v>0</v>
      </c>
      <c r="Z15" s="10"/>
      <c r="AA15" s="10"/>
      <c r="AB15" s="10"/>
      <c r="AC15" s="10"/>
      <c r="AD15" s="10"/>
      <c r="AE15" s="10"/>
      <c r="AF15" s="10"/>
      <c r="AG15" s="10"/>
      <c r="AH15" s="11"/>
      <c r="AI15" s="11">
        <f t="shared" si="3"/>
        <v>0</v>
      </c>
      <c r="AJ15" s="11">
        <f t="shared" si="3"/>
        <v>0</v>
      </c>
    </row>
    <row r="16" spans="1:36" x14ac:dyDescent="0.25">
      <c r="A16" s="29" t="s">
        <v>24</v>
      </c>
      <c r="B16" s="30"/>
      <c r="C16" s="17">
        <f>SUM(C8:C15)</f>
        <v>121</v>
      </c>
      <c r="D16" s="17">
        <f>COUNTIF($N$19:$N$20,"победитель")</f>
        <v>1</v>
      </c>
      <c r="E16" s="17">
        <f>COUNTIF($N$19:$N$20,"призер")</f>
        <v>1</v>
      </c>
      <c r="F16" s="17">
        <f t="shared" si="2"/>
        <v>2</v>
      </c>
      <c r="G16" s="23">
        <f>SUM(G8:G15)</f>
        <v>74</v>
      </c>
      <c r="H16" s="24"/>
      <c r="I16" s="25"/>
      <c r="J16" s="26">
        <f>SUM(J8:J15)</f>
        <v>54</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491</v>
      </c>
      <c r="D19" s="9" t="s">
        <v>39</v>
      </c>
      <c r="E19" s="9" t="s">
        <v>99</v>
      </c>
      <c r="F19" s="9">
        <v>3097664461</v>
      </c>
      <c r="G19" s="9" t="s">
        <v>28</v>
      </c>
      <c r="H19" s="5"/>
      <c r="I19" s="6">
        <v>8</v>
      </c>
      <c r="J19" s="6">
        <v>8</v>
      </c>
      <c r="K19" s="9">
        <v>84</v>
      </c>
      <c r="L19" s="7">
        <f>K19*100/(IF(J19=$A$8,$H$8,IF(J19=$A$9,$H$9,IF(J19=$A$10,$H$10,IF(J19=$A$11,$H$11,IF(J19=$A$12,$H$12,IF(J19=$A$13,$H$13,IF(J19=$A$14,$H$14,$H$15))))))))</f>
        <v>336</v>
      </c>
      <c r="M19" s="8" t="str">
        <f>IF(J19=4,RANK(L19,$AA$19:$AA$332,0)+COUNTIF($AA$1:AA18,AA19),"")&amp;IF(J19=5,RANK(L19,$AB$19:$AB$332,0)+COUNTIF($AB$1:AB18,AB19),"")&amp;IF(J19=6,RANK(L19,$AC$19:$AC$332,0)+COUNTIF($AC$1:AC18,AC19),"")&amp;IF(J19=7,RANK(L19,$AD$19:$AD$332,0)+COUNTIF($AD$1:AD18,AD19),"")&amp;IF(J19=8,RANK(L19,$AE$19:$AE$332,0)+COUNTIF($AE$1:AE18,AE19),"")&amp;IF(J19=9,RANK(L19,$AF$19:$AF$332,0)+COUNTIF($AF$1:AF18,AF19),"")&amp;IF(J19=10,RANK(L19,$AG$19:$AG$332,0)+COUNTIF($AG$1:AG18,AG19),"")&amp;IF(J19=11,RANK(L19,$AH$19:$AH$332,0)+COUNTIF($AH$1:AH18,AH19),"")</f>
        <v>1</v>
      </c>
      <c r="N19" s="9" t="s">
        <v>234</v>
      </c>
      <c r="Z19" s="10">
        <f>IF(N19="победитель",1+J19,IF(N19="призер",100+J19,""))</f>
        <v>9</v>
      </c>
      <c r="AA19" s="10" t="str">
        <f>IF(J19=4,L19,"")</f>
        <v/>
      </c>
      <c r="AB19" s="10" t="str">
        <f>IF(J19=5,L19,"")</f>
        <v/>
      </c>
      <c r="AC19" s="10" t="str">
        <f>IF(J19=6,L19,"")</f>
        <v/>
      </c>
      <c r="AD19" s="10" t="str">
        <f>IF(J19=7,L19,"")</f>
        <v/>
      </c>
      <c r="AE19" s="10">
        <f>IF(J19=8,L19,"")</f>
        <v>336</v>
      </c>
      <c r="AF19" s="10" t="str">
        <f>IF(J19=9,L19,"")</f>
        <v/>
      </c>
      <c r="AG19" s="10" t="str">
        <f>IF(J19=10,L19,"")</f>
        <v/>
      </c>
      <c r="AH19" s="10" t="str">
        <f>IF(J19=11,L19,"")</f>
        <v/>
      </c>
      <c r="AI19" s="13" t="str">
        <f>IF(J19=4,RANK(L19,$AA$19:$AA$332,0),"")&amp;IF(J19=5,RANK(L19,$AB$19:$AB$332,0),"")&amp;IF(J19=6,RANK(L19,$AC$19:$AC$332,0),"")&amp;IF(J19=7,RANK(L19,$AD$19:$AD$332,0),"")&amp;IF(J19=8,RANK(L19,$AE$19:$AE$332,0),"")&amp;IF(J19=9,RANK(L19,$AF$19:$AF$332,0),"")&amp;IF(J19=10,RANK(L19,$AG$19:$AG$332,0),"")&amp;IF(J19=11,RANK(L19,$AH$19:$AH$332,0),"")</f>
        <v>1</v>
      </c>
      <c r="AJ19" s="11">
        <f>AI19+1-1</f>
        <v>1</v>
      </c>
    </row>
    <row r="20" spans="1:36" x14ac:dyDescent="0.25">
      <c r="A20" s="1">
        <v>2</v>
      </c>
      <c r="B20" s="4">
        <v>48</v>
      </c>
      <c r="C20" s="9" t="s">
        <v>492</v>
      </c>
      <c r="D20" s="9" t="s">
        <v>110</v>
      </c>
      <c r="E20" s="9" t="s">
        <v>208</v>
      </c>
      <c r="F20" s="9">
        <v>3483741019</v>
      </c>
      <c r="G20" s="9" t="s">
        <v>28</v>
      </c>
      <c r="H20" s="27"/>
      <c r="I20" s="6">
        <v>8</v>
      </c>
      <c r="J20" s="6">
        <v>8</v>
      </c>
      <c r="K20" s="9">
        <v>79</v>
      </c>
      <c r="L20" s="7">
        <f t="shared" ref="L20:L21" si="4">K20*100/(IF(J20=$A$8,$H$8,IF(J20=$A$9,$H$9,IF(J20=$A$10,$H$10,IF(J20=$A$11,$H$11,IF(J20=$A$12,$H$12,IF(J20=$A$13,$H$13,IF(J20=$A$14,$H$14,$H$15))))))))</f>
        <v>316</v>
      </c>
      <c r="M20" s="8" t="str">
        <f>IF(J20=4,RANK(L20,$AA$19:$AA$332,0)+COUNTIF($AA$1:AA19,AA20),"")&amp;IF(J20=5,RANK(L20,$AB$19:$AB$332,0)+COUNTIF($AB$1:AB19,AB20),"")&amp;IF(J20=6,RANK(L20,$AC$19:$AC$332,0)+COUNTIF($AC$1:AC19,AC20),"")&amp;IF(J20=7,RANK(L20,$AD$19:$AD$332,0)+COUNTIF($AD$1:AD19,AD20),"")&amp;IF(J20=8,RANK(L20,$AE$19:$AE$332,0)+COUNTIF($AE$1:AE19,AE20),"")&amp;IF(J20=9,RANK(L20,$AF$19:$AF$332,0)+COUNTIF($AF$1:AF19,AF20),"")&amp;IF(J20=10,RANK(L20,$AG$19:$AG$332,0)+COUNTIF($AG$1:AG19,AG20),"")&amp;IF(J20=11,RANK(L20,$AH$19:$AH$332,0)+COUNTIF($AH$1:AH19,AH20),"")</f>
        <v>2</v>
      </c>
      <c r="N20" s="9" t="s">
        <v>235</v>
      </c>
      <c r="Z20" s="10">
        <f t="shared" ref="Z20" si="5">IF(N20="победитель",1+J20,IF(N20="призер",100+J20,""))</f>
        <v>108</v>
      </c>
      <c r="AA20" s="10" t="str">
        <f t="shared" ref="AA20" si="6">IF(J20=4,L20,"")</f>
        <v/>
      </c>
      <c r="AB20" s="10" t="str">
        <f t="shared" ref="AB20" si="7">IF(J20=5,L20,"")</f>
        <v/>
      </c>
      <c r="AC20" s="10" t="str">
        <f t="shared" ref="AC20" si="8">IF(J20=6,L20,"")</f>
        <v/>
      </c>
      <c r="AD20" s="10" t="str">
        <f t="shared" ref="AD20" si="9">IF(J20=7,L20,"")</f>
        <v/>
      </c>
      <c r="AE20" s="10">
        <f t="shared" ref="AE20" si="10">IF(J20=8,L20,"")</f>
        <v>316</v>
      </c>
      <c r="AF20" s="10" t="str">
        <f t="shared" ref="AF20" si="11">IF(J20=9,L20,"")</f>
        <v/>
      </c>
      <c r="AG20" s="10" t="str">
        <f t="shared" ref="AG20" si="12">IF(J20=10,L20,"")</f>
        <v/>
      </c>
      <c r="AH20" s="10" t="str">
        <f t="shared" ref="AH20" si="13">IF(J20=11,L20,"")</f>
        <v/>
      </c>
      <c r="AI20" s="13" t="str">
        <f>IF(J20=4,RANK(L20,$AA$19:$AA$332,0),"")&amp;IF(J20=5,RANK(L20,$AB$19:$AB$332,0),"")&amp;IF(J20=6,RANK(L20,$AC$19:$AC$332,0),"")&amp;IF(J20=7,RANK(L20,$AD$19:$AD$332,0),"")&amp;IF(J20=8,RANK(L20,$AE$19:$AE$332,0),"")&amp;IF(J20=9,RANK(L20,$AF$19:$AF$332,0),"")&amp;IF(J20=10,RANK(L20,$AG$19:$AG$332,0),"")&amp;IF(J20=11,RANK(L20,$AH$19:$AH$332,0),"")</f>
        <v>2</v>
      </c>
      <c r="AJ20" s="11">
        <f t="shared" ref="AJ20" si="14">AI20+1-1</f>
        <v>2</v>
      </c>
    </row>
    <row r="21" spans="1:36" x14ac:dyDescent="0.25">
      <c r="A21" s="1">
        <v>3</v>
      </c>
      <c r="B21" s="4">
        <v>48</v>
      </c>
      <c r="C21" s="9" t="s">
        <v>472</v>
      </c>
      <c r="D21" s="9" t="s">
        <v>158</v>
      </c>
      <c r="E21" s="9" t="s">
        <v>27</v>
      </c>
      <c r="F21" s="9">
        <v>564906615</v>
      </c>
      <c r="G21" s="9" t="s">
        <v>28</v>
      </c>
      <c r="H21" s="27"/>
      <c r="I21" s="6">
        <v>8</v>
      </c>
      <c r="J21" s="6">
        <v>8</v>
      </c>
      <c r="K21" s="9">
        <v>70</v>
      </c>
      <c r="L21" s="7">
        <f t="shared" si="4"/>
        <v>280</v>
      </c>
      <c r="M21" s="8" t="str">
        <f>IF(J21=4,RANK(L21,$AA$19:$AA$332,0)+COUNTIF($AA$1:AA20,AA21),"")&amp;IF(J21=5,RANK(L21,$AB$19:$AB$332,0)+COUNTIF($AB$1:AB20,AB21),"")&amp;IF(J21=6,RANK(L21,$AC$19:$AC$332,0)+COUNTIF($AC$1:AC20,AC21),"")&amp;IF(J21=7,RANK(L21,$AD$19:$AD$332,0)+COUNTIF($AD$1:AD20,AD21),"")&amp;IF(J21=8,RANK(L21,$AE$19:$AE$332,0)+COUNTIF($AE$1:AE20,AE21),"")&amp;IF(J21=9,RANK(L21,$AF$19:$AF$332,0)+COUNTIF($AF$1:AF20,AF21),"")&amp;IF(J21=10,RANK(L21,$AG$19:$AG$332,0)+COUNTIF($AG$1:AG20,AG21),"")&amp;IF(J21=11,RANK(L21,$AH$19:$AH$332,0)+COUNTIF($AH$1:AH20,AH21),"")</f>
        <v>3</v>
      </c>
      <c r="N21" s="9" t="s">
        <v>235</v>
      </c>
      <c r="Z21" s="10">
        <f t="shared" ref="Z21:Z23" si="15">IF(N21="победитель",1+J21,IF(N21="призер",100+J21,""))</f>
        <v>108</v>
      </c>
      <c r="AA21" s="10" t="str">
        <f t="shared" ref="AA21:AA23" si="16">IF(J21=4,L21,"")</f>
        <v/>
      </c>
      <c r="AB21" s="10" t="str">
        <f t="shared" ref="AB21:AB23" si="17">IF(J21=5,L21,"")</f>
        <v/>
      </c>
      <c r="AC21" s="10" t="str">
        <f t="shared" ref="AC21:AC23" si="18">IF(J21=6,L21,"")</f>
        <v/>
      </c>
      <c r="AD21" s="10" t="str">
        <f t="shared" ref="AD21:AD23" si="19">IF(J21=7,L21,"")</f>
        <v/>
      </c>
      <c r="AE21" s="10">
        <f t="shared" ref="AE21:AE23" si="20">IF(J21=8,L21,"")</f>
        <v>280</v>
      </c>
      <c r="AF21" s="10" t="str">
        <f t="shared" ref="AF21:AF23" si="21">IF(J21=9,L21,"")</f>
        <v/>
      </c>
      <c r="AG21" s="10" t="str">
        <f t="shared" ref="AG21:AG23" si="22">IF(J21=10,L21,"")</f>
        <v/>
      </c>
      <c r="AH21" s="10" t="str">
        <f t="shared" ref="AH21:AH23" si="23">IF(J21=11,L21,"")</f>
        <v/>
      </c>
      <c r="AI21" s="13" t="str">
        <f>IF(J21=4,RANK(L21,$AA$19:$AA$332,0),"")&amp;IF(J21=5,RANK(L21,$AB$19:$AB$332,0),"")&amp;IF(J21=6,RANK(L21,$AC$19:$AC$332,0),"")&amp;IF(J21=7,RANK(L21,$AD$19:$AD$332,0),"")&amp;IF(J21=8,RANK(L21,$AE$19:$AE$332,0),"")&amp;IF(J21=9,RANK(L21,$AF$19:$AF$332,0),"")&amp;IF(J21=10,RANK(L21,$AG$19:$AG$332,0),"")&amp;IF(J21=11,RANK(L21,$AH$19:$AH$332,0),"")</f>
        <v>3</v>
      </c>
      <c r="AJ21" s="11">
        <f t="shared" ref="AJ21:AJ23" si="24">AI21+1-1</f>
        <v>3</v>
      </c>
    </row>
    <row r="22" spans="1:36" x14ac:dyDescent="0.25">
      <c r="A22" s="1">
        <v>4</v>
      </c>
      <c r="B22" s="4">
        <v>48</v>
      </c>
      <c r="C22" s="9" t="s">
        <v>493</v>
      </c>
      <c r="D22" s="9" t="s">
        <v>230</v>
      </c>
      <c r="E22" s="9" t="s">
        <v>37</v>
      </c>
      <c r="F22" s="9">
        <v>1595586250</v>
      </c>
      <c r="G22" s="9" t="s">
        <v>28</v>
      </c>
      <c r="H22" s="27"/>
      <c r="I22" s="6">
        <v>8</v>
      </c>
      <c r="J22" s="6">
        <v>8</v>
      </c>
      <c r="K22" s="9">
        <v>66</v>
      </c>
      <c r="L22" s="7">
        <f t="shared" ref="L22:L85" si="25">K22*100/(IF(J22=$A$8,$H$8,IF(J22=$A$9,$H$9,IF(J22=$A$10,$H$10,IF(J22=$A$11,$H$11,IF(J22=$A$12,$H$12,IF(J22=$A$13,$H$13,IF(J22=$A$14,$H$14,$H$15))))))))</f>
        <v>264</v>
      </c>
      <c r="M22" s="8" t="str">
        <f>IF(J22=4,RANK(L22,$AA$19:$AA$332,0)+COUNTIF($AA$1:AA21,AA22),"")&amp;IF(J22=5,RANK(L22,$AB$19:$AB$332,0)+COUNTIF($AB$1:AB21,AB22),"")&amp;IF(J22=6,RANK(L22,$AC$19:$AC$332,0)+COUNTIF($AC$1:AC21,AC22),"")&amp;IF(J22=7,RANK(L22,$AD$19:$AD$332,0)+COUNTIF($AD$1:AD21,AD22),"")&amp;IF(J22=8,RANK(L22,$AE$19:$AE$332,0)+COUNTIF($AE$1:AE21,AE22),"")&amp;IF(J22=9,RANK(L22,$AF$19:$AF$332,0)+COUNTIF($AF$1:AF21,AF22),"")&amp;IF(J22=10,RANK(L22,$AG$19:$AG$332,0)+COUNTIF($AG$1:AG21,AG22),"")&amp;IF(J22=11,RANK(L22,$AH$19:$AH$332,0)+COUNTIF($AH$1:AH21,AH22),"")</f>
        <v>4</v>
      </c>
      <c r="N22" s="9" t="s">
        <v>235</v>
      </c>
      <c r="Z22" s="10">
        <f t="shared" si="15"/>
        <v>108</v>
      </c>
      <c r="AA22" s="10" t="str">
        <f t="shared" si="16"/>
        <v/>
      </c>
      <c r="AB22" s="10" t="str">
        <f t="shared" si="17"/>
        <v/>
      </c>
      <c r="AC22" s="10" t="str">
        <f t="shared" si="18"/>
        <v/>
      </c>
      <c r="AD22" s="10" t="str">
        <f t="shared" si="19"/>
        <v/>
      </c>
      <c r="AE22" s="10">
        <f t="shared" si="20"/>
        <v>264</v>
      </c>
      <c r="AF22" s="10" t="str">
        <f t="shared" si="21"/>
        <v/>
      </c>
      <c r="AG22" s="10" t="str">
        <f t="shared" si="22"/>
        <v/>
      </c>
      <c r="AH22" s="10" t="str">
        <f t="shared" si="23"/>
        <v/>
      </c>
      <c r="AI22" s="13" t="str">
        <f t="shared" ref="AI22:AI85" si="26">IF(J22=4,RANK(L22,$AA$19:$AA$332,0),"")&amp;IF(J22=5,RANK(L22,$AB$19:$AB$332,0),"")&amp;IF(J22=6,RANK(L22,$AC$19:$AC$332,0),"")&amp;IF(J22=7,RANK(L22,$AD$19:$AD$332,0),"")&amp;IF(J22=8,RANK(L22,$AE$19:$AE$332,0),"")&amp;IF(J22=9,RANK(L22,$AF$19:$AF$332,0),"")&amp;IF(J22=10,RANK(L22,$AG$19:$AG$332,0),"")&amp;IF(J22=11,RANK(L22,$AH$19:$AH$332,0),"")</f>
        <v>4</v>
      </c>
      <c r="AJ22" s="11">
        <f t="shared" si="24"/>
        <v>4</v>
      </c>
    </row>
    <row r="23" spans="1:36" x14ac:dyDescent="0.25">
      <c r="A23" s="1">
        <v>5</v>
      </c>
      <c r="B23" s="4">
        <v>48</v>
      </c>
      <c r="C23" s="9" t="s">
        <v>494</v>
      </c>
      <c r="D23" s="9" t="s">
        <v>495</v>
      </c>
      <c r="E23" s="9" t="s">
        <v>190</v>
      </c>
      <c r="F23" s="9">
        <v>301213816</v>
      </c>
      <c r="G23" s="9" t="s">
        <v>53</v>
      </c>
      <c r="H23" s="27"/>
      <c r="I23" s="6">
        <v>8</v>
      </c>
      <c r="J23" s="6">
        <v>8</v>
      </c>
      <c r="K23" s="9">
        <v>23</v>
      </c>
      <c r="L23" s="7">
        <f t="shared" si="25"/>
        <v>92</v>
      </c>
      <c r="M23" s="8" t="str">
        <f>IF(J23=4,RANK(L23,$AA$19:$AA$332,0)+COUNTIF($AA$1:AA22,AA23),"")&amp;IF(J23=5,RANK(L23,$AB$19:$AB$332,0)+COUNTIF($AB$1:AB22,AB23),"")&amp;IF(J23=6,RANK(L23,$AC$19:$AC$332,0)+COUNTIF($AC$1:AC22,AC23),"")&amp;IF(J23=7,RANK(L23,$AD$19:$AD$332,0)+COUNTIF($AD$1:AD22,AD23),"")&amp;IF(J23=8,RANK(L23,$AE$19:$AE$332,0)+COUNTIF($AE$1:AE22,AE23),"")&amp;IF(J23=9,RANK(L23,$AF$19:$AF$332,0)+COUNTIF($AF$1:AF22,AF23),"")&amp;IF(J23=10,RANK(L23,$AG$19:$AG$332,0)+COUNTIF($AG$1:AG22,AG23),"")&amp;IF(J23=11,RANK(L23,$AH$19:$AH$332,0)+COUNTIF($AH$1:AH22,AH23),"")</f>
        <v>5</v>
      </c>
      <c r="N23" s="9" t="s">
        <v>234</v>
      </c>
      <c r="Z23" s="10">
        <f t="shared" si="15"/>
        <v>9</v>
      </c>
      <c r="AA23" s="10" t="str">
        <f t="shared" si="16"/>
        <v/>
      </c>
      <c r="AB23" s="10" t="str">
        <f t="shared" si="17"/>
        <v/>
      </c>
      <c r="AC23" s="10" t="str">
        <f t="shared" si="18"/>
        <v/>
      </c>
      <c r="AD23" s="10" t="str">
        <f t="shared" si="19"/>
        <v/>
      </c>
      <c r="AE23" s="10">
        <f t="shared" si="20"/>
        <v>92</v>
      </c>
      <c r="AF23" s="10" t="str">
        <f t="shared" si="21"/>
        <v/>
      </c>
      <c r="AG23" s="10" t="str">
        <f t="shared" si="22"/>
        <v/>
      </c>
      <c r="AH23" s="10" t="str">
        <f t="shared" si="23"/>
        <v/>
      </c>
      <c r="AI23" s="13" t="str">
        <f t="shared" si="26"/>
        <v>5</v>
      </c>
      <c r="AJ23" s="11">
        <f t="shared" si="24"/>
        <v>5</v>
      </c>
    </row>
    <row r="24" spans="1:36" x14ac:dyDescent="0.25">
      <c r="A24" s="1">
        <v>6</v>
      </c>
      <c r="B24" s="4">
        <v>48</v>
      </c>
      <c r="C24" s="9" t="s">
        <v>496</v>
      </c>
      <c r="D24" s="9" t="s">
        <v>497</v>
      </c>
      <c r="E24" s="9" t="s">
        <v>498</v>
      </c>
      <c r="F24" s="9">
        <v>195924317</v>
      </c>
      <c r="G24" s="9" t="s">
        <v>53</v>
      </c>
      <c r="H24" s="27"/>
      <c r="I24" s="6">
        <v>8</v>
      </c>
      <c r="J24" s="6">
        <v>8</v>
      </c>
      <c r="K24" s="9">
        <v>23</v>
      </c>
      <c r="L24" s="7">
        <f t="shared" si="25"/>
        <v>92</v>
      </c>
      <c r="M24" s="8" t="str">
        <f>IF(J24=4,RANK(L24,$AA$19:$AA$332,0)+COUNTIF($AA$1:AA23,AA24),"")&amp;IF(J24=5,RANK(L24,$AB$19:$AB$332,0)+COUNTIF($AB$1:AB23,AB24),"")&amp;IF(J24=6,RANK(L24,$AC$19:$AC$332,0)+COUNTIF($AC$1:AC23,AC24),"")&amp;IF(J24=7,RANK(L24,$AD$19:$AD$332,0)+COUNTIF($AD$1:AD23,AD24),"")&amp;IF(J24=8,RANK(L24,$AE$19:$AE$332,0)+COUNTIF($AE$1:AE23,AE24),"")&amp;IF(J24=9,RANK(L24,$AF$19:$AF$332,0)+COUNTIF($AF$1:AF23,AF24),"")&amp;IF(J24=10,RANK(L24,$AG$19:$AG$332,0)+COUNTIF($AG$1:AG23,AG24),"")&amp;IF(J24=11,RANK(L24,$AH$19:$AH$332,0)+COUNTIF($AH$1:AH23,AH24),"")</f>
        <v>6</v>
      </c>
      <c r="N24" s="9" t="s">
        <v>235</v>
      </c>
      <c r="Z24" s="10">
        <f t="shared" ref="Z24:Z87" si="27">IF(N24="победитель",1+J24,IF(N24="призер",100+J24,""))</f>
        <v>108</v>
      </c>
      <c r="AA24" s="10" t="str">
        <f t="shared" ref="AA24:AA87" si="28">IF(J24=4,L24,"")</f>
        <v/>
      </c>
      <c r="AB24" s="10" t="str">
        <f t="shared" ref="AB24:AB87" si="29">IF(J24=5,L24,"")</f>
        <v/>
      </c>
      <c r="AC24" s="10" t="str">
        <f t="shared" ref="AC24:AC87" si="30">IF(J24=6,L24,"")</f>
        <v/>
      </c>
      <c r="AD24" s="10" t="str">
        <f t="shared" ref="AD24:AD87" si="31">IF(J24=7,L24,"")</f>
        <v/>
      </c>
      <c r="AE24" s="10">
        <f t="shared" ref="AE24:AE87" si="32">IF(J24=8,L24,"")</f>
        <v>92</v>
      </c>
      <c r="AF24" s="10" t="str">
        <f t="shared" ref="AF24:AF87" si="33">IF(J24=9,L24,"")</f>
        <v/>
      </c>
      <c r="AG24" s="10" t="str">
        <f t="shared" ref="AG24:AG87" si="34">IF(J24=10,L24,"")</f>
        <v/>
      </c>
      <c r="AH24" s="10" t="str">
        <f t="shared" ref="AH24:AH87" si="35">IF(J24=11,L24,"")</f>
        <v/>
      </c>
      <c r="AI24" s="13" t="str">
        <f t="shared" si="26"/>
        <v>5</v>
      </c>
      <c r="AJ24" s="11">
        <f t="shared" ref="AJ24:AJ87" si="36">AI24+1-1</f>
        <v>5</v>
      </c>
    </row>
    <row r="25" spans="1:36" x14ac:dyDescent="0.25">
      <c r="A25" s="1">
        <v>7</v>
      </c>
      <c r="B25" s="4">
        <v>48</v>
      </c>
      <c r="C25" s="9" t="s">
        <v>499</v>
      </c>
      <c r="D25" s="9" t="s">
        <v>101</v>
      </c>
      <c r="E25" s="9" t="s">
        <v>90</v>
      </c>
      <c r="F25" s="9">
        <v>3028509742</v>
      </c>
      <c r="G25" s="9" t="s">
        <v>53</v>
      </c>
      <c r="H25" s="27"/>
      <c r="I25" s="6">
        <v>8</v>
      </c>
      <c r="J25" s="6">
        <v>8</v>
      </c>
      <c r="K25" s="9">
        <v>23</v>
      </c>
      <c r="L25" s="7">
        <f t="shared" si="25"/>
        <v>92</v>
      </c>
      <c r="M25" s="8" t="str">
        <f>IF(J25=4,RANK(L25,$AA$19:$AA$332,0)+COUNTIF($AA$1:AA24,AA25),"")&amp;IF(J25=5,RANK(L25,$AB$19:$AB$332,0)+COUNTIF($AB$1:AB24,AB25),"")&amp;IF(J25=6,RANK(L25,$AC$19:$AC$332,0)+COUNTIF($AC$1:AC24,AC25),"")&amp;IF(J25=7,RANK(L25,$AD$19:$AD$332,0)+COUNTIF($AD$1:AD24,AD25),"")&amp;IF(J25=8,RANK(L25,$AE$19:$AE$332,0)+COUNTIF($AE$1:AE24,AE25),"")&amp;IF(J25=9,RANK(L25,$AF$19:$AF$332,0)+COUNTIF($AF$1:AF24,AF25),"")&amp;IF(J25=10,RANK(L25,$AG$19:$AG$332,0)+COUNTIF($AG$1:AG24,AG25),"")&amp;IF(J25=11,RANK(L25,$AH$19:$AH$332,0)+COUNTIF($AH$1:AH24,AH25),"")</f>
        <v>7</v>
      </c>
      <c r="N25" s="9" t="s">
        <v>235</v>
      </c>
      <c r="Z25" s="10">
        <f t="shared" si="27"/>
        <v>108</v>
      </c>
      <c r="AA25" s="10" t="str">
        <f t="shared" si="28"/>
        <v/>
      </c>
      <c r="AB25" s="10" t="str">
        <f t="shared" si="29"/>
        <v/>
      </c>
      <c r="AC25" s="10" t="str">
        <f t="shared" si="30"/>
        <v/>
      </c>
      <c r="AD25" s="10" t="str">
        <f t="shared" si="31"/>
        <v/>
      </c>
      <c r="AE25" s="10">
        <f t="shared" si="32"/>
        <v>92</v>
      </c>
      <c r="AF25" s="10" t="str">
        <f t="shared" si="33"/>
        <v/>
      </c>
      <c r="AG25" s="10" t="str">
        <f t="shared" si="34"/>
        <v/>
      </c>
      <c r="AH25" s="10" t="str">
        <f t="shared" si="35"/>
        <v/>
      </c>
      <c r="AI25" s="13" t="str">
        <f t="shared" si="26"/>
        <v>5</v>
      </c>
      <c r="AJ25" s="11">
        <f t="shared" si="36"/>
        <v>5</v>
      </c>
    </row>
    <row r="26" spans="1:36" x14ac:dyDescent="0.25">
      <c r="A26" s="1">
        <v>8</v>
      </c>
      <c r="B26" s="4">
        <v>48</v>
      </c>
      <c r="C26" s="9" t="s">
        <v>500</v>
      </c>
      <c r="D26" s="9" t="s">
        <v>51</v>
      </c>
      <c r="E26" s="9" t="s">
        <v>37</v>
      </c>
      <c r="F26" s="9">
        <v>977191830</v>
      </c>
      <c r="G26" s="9" t="s">
        <v>53</v>
      </c>
      <c r="H26" s="27"/>
      <c r="I26" s="6">
        <v>8</v>
      </c>
      <c r="J26" s="6">
        <v>8</v>
      </c>
      <c r="K26" s="9">
        <v>22</v>
      </c>
      <c r="L26" s="7">
        <f t="shared" si="25"/>
        <v>88</v>
      </c>
      <c r="M26" s="8" t="str">
        <f>IF(J26=4,RANK(L26,$AA$19:$AA$332,0)+COUNTIF($AA$1:AA25,AA26),"")&amp;IF(J26=5,RANK(L26,$AB$19:$AB$332,0)+COUNTIF($AB$1:AB25,AB26),"")&amp;IF(J26=6,RANK(L26,$AC$19:$AC$332,0)+COUNTIF($AC$1:AC25,AC26),"")&amp;IF(J26=7,RANK(L26,$AD$19:$AD$332,0)+COUNTIF($AD$1:AD25,AD26),"")&amp;IF(J26=8,RANK(L26,$AE$19:$AE$332,0)+COUNTIF($AE$1:AE25,AE26),"")&amp;IF(J26=9,RANK(L26,$AF$19:$AF$332,0)+COUNTIF($AF$1:AF25,AF26),"")&amp;IF(J26=10,RANK(L26,$AG$19:$AG$332,0)+COUNTIF($AG$1:AG25,AG26),"")&amp;IF(J26=11,RANK(L26,$AH$19:$AH$332,0)+COUNTIF($AH$1:AH25,AH26),"")</f>
        <v>8</v>
      </c>
      <c r="N26" s="9" t="s">
        <v>235</v>
      </c>
      <c r="Z26" s="10">
        <f t="shared" si="27"/>
        <v>108</v>
      </c>
      <c r="AA26" s="10" t="str">
        <f t="shared" si="28"/>
        <v/>
      </c>
      <c r="AB26" s="10" t="str">
        <f t="shared" si="29"/>
        <v/>
      </c>
      <c r="AC26" s="10" t="str">
        <f t="shared" si="30"/>
        <v/>
      </c>
      <c r="AD26" s="10" t="str">
        <f t="shared" si="31"/>
        <v/>
      </c>
      <c r="AE26" s="10">
        <f t="shared" si="32"/>
        <v>88</v>
      </c>
      <c r="AF26" s="10" t="str">
        <f t="shared" si="33"/>
        <v/>
      </c>
      <c r="AG26" s="10" t="str">
        <f t="shared" si="34"/>
        <v/>
      </c>
      <c r="AH26" s="10" t="str">
        <f t="shared" si="35"/>
        <v/>
      </c>
      <c r="AI26" s="13" t="str">
        <f t="shared" si="26"/>
        <v>8</v>
      </c>
      <c r="AJ26" s="11">
        <f t="shared" si="36"/>
        <v>8</v>
      </c>
    </row>
    <row r="27" spans="1:36" x14ac:dyDescent="0.25">
      <c r="A27" s="1">
        <v>9</v>
      </c>
      <c r="B27" s="4">
        <v>48</v>
      </c>
      <c r="C27" s="9" t="s">
        <v>501</v>
      </c>
      <c r="D27" s="9" t="s">
        <v>33</v>
      </c>
      <c r="E27" s="9" t="s">
        <v>37</v>
      </c>
      <c r="F27" s="9">
        <v>3674199893</v>
      </c>
      <c r="G27" s="9" t="s">
        <v>53</v>
      </c>
      <c r="H27" s="27"/>
      <c r="I27" s="6">
        <v>8</v>
      </c>
      <c r="J27" s="6">
        <v>8</v>
      </c>
      <c r="K27" s="9">
        <v>22</v>
      </c>
      <c r="L27" s="7">
        <f t="shared" si="25"/>
        <v>88</v>
      </c>
      <c r="M27" s="8" t="str">
        <f>IF(J27=4,RANK(L27,$AA$19:$AA$332,0)+COUNTIF($AA$1:AA26,AA27),"")&amp;IF(J27=5,RANK(L27,$AB$19:$AB$332,0)+COUNTIF($AB$1:AB26,AB27),"")&amp;IF(J27=6,RANK(L27,$AC$19:$AC$332,0)+COUNTIF($AC$1:AC26,AC27),"")&amp;IF(J27=7,RANK(L27,$AD$19:$AD$332,0)+COUNTIF($AD$1:AD26,AD27),"")&amp;IF(J27=8,RANK(L27,$AE$19:$AE$332,0)+COUNTIF($AE$1:AE26,AE27),"")&amp;IF(J27=9,RANK(L27,$AF$19:$AF$332,0)+COUNTIF($AF$1:AF26,AF27),"")&amp;IF(J27=10,RANK(L27,$AG$19:$AG$332,0)+COUNTIF($AG$1:AG26,AG27),"")&amp;IF(J27=11,RANK(L27,$AH$19:$AH$332,0)+COUNTIF($AH$1:AH26,AH27),"")</f>
        <v>9</v>
      </c>
      <c r="N27" s="9" t="s">
        <v>235</v>
      </c>
      <c r="Z27" s="10">
        <f t="shared" si="27"/>
        <v>108</v>
      </c>
      <c r="AA27" s="10" t="str">
        <f t="shared" si="28"/>
        <v/>
      </c>
      <c r="AB27" s="10" t="str">
        <f t="shared" si="29"/>
        <v/>
      </c>
      <c r="AC27" s="10" t="str">
        <f t="shared" si="30"/>
        <v/>
      </c>
      <c r="AD27" s="10" t="str">
        <f t="shared" si="31"/>
        <v/>
      </c>
      <c r="AE27" s="10">
        <f t="shared" si="32"/>
        <v>88</v>
      </c>
      <c r="AF27" s="10" t="str">
        <f t="shared" si="33"/>
        <v/>
      </c>
      <c r="AG27" s="10" t="str">
        <f t="shared" si="34"/>
        <v/>
      </c>
      <c r="AH27" s="10" t="str">
        <f t="shared" si="35"/>
        <v/>
      </c>
      <c r="AI27" s="13" t="str">
        <f t="shared" si="26"/>
        <v>8</v>
      </c>
      <c r="AJ27" s="11">
        <f t="shared" si="36"/>
        <v>8</v>
      </c>
    </row>
    <row r="28" spans="1:36" x14ac:dyDescent="0.25">
      <c r="A28" s="1">
        <v>10</v>
      </c>
      <c r="B28" s="4">
        <v>48</v>
      </c>
      <c r="C28" s="9" t="s">
        <v>480</v>
      </c>
      <c r="D28" s="9" t="s">
        <v>434</v>
      </c>
      <c r="E28" s="9" t="s">
        <v>502</v>
      </c>
      <c r="F28" s="9">
        <v>2312239660</v>
      </c>
      <c r="G28" s="9" t="s">
        <v>53</v>
      </c>
      <c r="H28" s="27"/>
      <c r="I28" s="6">
        <v>8</v>
      </c>
      <c r="J28" s="6">
        <v>8</v>
      </c>
      <c r="K28" s="9">
        <v>21</v>
      </c>
      <c r="L28" s="7">
        <f t="shared" si="25"/>
        <v>84</v>
      </c>
      <c r="M28" s="8" t="str">
        <f>IF(J28=4,RANK(L28,$AA$19:$AA$332,0)+COUNTIF($AA$1:AA27,AA28),"")&amp;IF(J28=5,RANK(L28,$AB$19:$AB$332,0)+COUNTIF($AB$1:AB27,AB28),"")&amp;IF(J28=6,RANK(L28,$AC$19:$AC$332,0)+COUNTIF($AC$1:AC27,AC28),"")&amp;IF(J28=7,RANK(L28,$AD$19:$AD$332,0)+COUNTIF($AD$1:AD27,AD28),"")&amp;IF(J28=8,RANK(L28,$AE$19:$AE$332,0)+COUNTIF($AE$1:AE27,AE28),"")&amp;IF(J28=9,RANK(L28,$AF$19:$AF$332,0)+COUNTIF($AF$1:AF27,AF28),"")&amp;IF(J28=10,RANK(L28,$AG$19:$AG$332,0)+COUNTIF($AG$1:AG27,AG28),"")&amp;IF(J28=11,RANK(L28,$AH$19:$AH$332,0)+COUNTIF($AH$1:AH27,AH28),"")</f>
        <v>10</v>
      </c>
      <c r="N28" s="9" t="s">
        <v>235</v>
      </c>
      <c r="Z28" s="10">
        <f t="shared" si="27"/>
        <v>108</v>
      </c>
      <c r="AA28" s="10" t="str">
        <f t="shared" si="28"/>
        <v/>
      </c>
      <c r="AB28" s="10" t="str">
        <f t="shared" si="29"/>
        <v/>
      </c>
      <c r="AC28" s="10" t="str">
        <f t="shared" si="30"/>
        <v/>
      </c>
      <c r="AD28" s="10" t="str">
        <f t="shared" si="31"/>
        <v/>
      </c>
      <c r="AE28" s="10">
        <f t="shared" si="32"/>
        <v>84</v>
      </c>
      <c r="AF28" s="10" t="str">
        <f t="shared" si="33"/>
        <v/>
      </c>
      <c r="AG28" s="10" t="str">
        <f t="shared" si="34"/>
        <v/>
      </c>
      <c r="AH28" s="10" t="str">
        <f t="shared" si="35"/>
        <v/>
      </c>
      <c r="AI28" s="13" t="str">
        <f t="shared" si="26"/>
        <v>10</v>
      </c>
      <c r="AJ28" s="11">
        <f t="shared" si="36"/>
        <v>10</v>
      </c>
    </row>
    <row r="29" spans="1:36" x14ac:dyDescent="0.25">
      <c r="A29" s="1">
        <v>11</v>
      </c>
      <c r="B29" s="4">
        <v>48</v>
      </c>
      <c r="C29" s="9" t="s">
        <v>503</v>
      </c>
      <c r="D29" s="9" t="s">
        <v>98</v>
      </c>
      <c r="E29" s="9" t="s">
        <v>117</v>
      </c>
      <c r="F29" s="9">
        <v>1045050156</v>
      </c>
      <c r="G29" s="9" t="s">
        <v>43</v>
      </c>
      <c r="H29" s="27"/>
      <c r="I29" s="6">
        <v>8</v>
      </c>
      <c r="J29" s="6">
        <v>8</v>
      </c>
      <c r="K29" s="9">
        <v>21</v>
      </c>
      <c r="L29" s="7">
        <f t="shared" si="25"/>
        <v>84</v>
      </c>
      <c r="M29" s="8" t="str">
        <f>IF(J29=4,RANK(L29,$AA$19:$AA$332,0)+COUNTIF($AA$1:AA28,AA29),"")&amp;IF(J29=5,RANK(L29,$AB$19:$AB$332,0)+COUNTIF($AB$1:AB28,AB29),"")&amp;IF(J29=6,RANK(L29,$AC$19:$AC$332,0)+COUNTIF($AC$1:AC28,AC29),"")&amp;IF(J29=7,RANK(L29,$AD$19:$AD$332,0)+COUNTIF($AD$1:AD28,AD29),"")&amp;IF(J29=8,RANK(L29,$AE$19:$AE$332,0)+COUNTIF($AE$1:AE28,AE29),"")&amp;IF(J29=9,RANK(L29,$AF$19:$AF$332,0)+COUNTIF($AF$1:AF28,AF29),"")&amp;IF(J29=10,RANK(L29,$AG$19:$AG$332,0)+COUNTIF($AG$1:AG28,AG29),"")&amp;IF(J29=11,RANK(L29,$AH$19:$AH$332,0)+COUNTIF($AH$1:AH28,AH29),"")</f>
        <v>11</v>
      </c>
      <c r="N29" s="9" t="s">
        <v>234</v>
      </c>
      <c r="Z29" s="10">
        <f t="shared" si="27"/>
        <v>9</v>
      </c>
      <c r="AA29" s="10" t="str">
        <f t="shared" si="28"/>
        <v/>
      </c>
      <c r="AB29" s="10" t="str">
        <f t="shared" si="29"/>
        <v/>
      </c>
      <c r="AC29" s="10" t="str">
        <f t="shared" si="30"/>
        <v/>
      </c>
      <c r="AD29" s="10" t="str">
        <f t="shared" si="31"/>
        <v/>
      </c>
      <c r="AE29" s="10">
        <f t="shared" si="32"/>
        <v>84</v>
      </c>
      <c r="AF29" s="10" t="str">
        <f t="shared" si="33"/>
        <v/>
      </c>
      <c r="AG29" s="10" t="str">
        <f t="shared" si="34"/>
        <v/>
      </c>
      <c r="AH29" s="10" t="str">
        <f t="shared" si="35"/>
        <v/>
      </c>
      <c r="AI29" s="13" t="str">
        <f t="shared" si="26"/>
        <v>10</v>
      </c>
      <c r="AJ29" s="11">
        <f t="shared" si="36"/>
        <v>10</v>
      </c>
    </row>
    <row r="30" spans="1:36" x14ac:dyDescent="0.25">
      <c r="A30" s="1">
        <v>12</v>
      </c>
      <c r="B30" s="4">
        <v>48</v>
      </c>
      <c r="C30" s="9" t="s">
        <v>504</v>
      </c>
      <c r="D30" s="9" t="s">
        <v>51</v>
      </c>
      <c r="E30" s="9" t="s">
        <v>102</v>
      </c>
      <c r="F30" s="9">
        <v>2382017312</v>
      </c>
      <c r="G30" s="9" t="s">
        <v>41</v>
      </c>
      <c r="H30" s="27"/>
      <c r="I30" s="6">
        <v>8</v>
      </c>
      <c r="J30" s="6">
        <v>8</v>
      </c>
      <c r="K30" s="9">
        <v>21</v>
      </c>
      <c r="L30" s="7">
        <f t="shared" si="25"/>
        <v>84</v>
      </c>
      <c r="M30" s="8" t="str">
        <f>IF(J30=4,RANK(L30,$AA$19:$AA$332,0)+COUNTIF($AA$1:AA29,AA30),"")&amp;IF(J30=5,RANK(L30,$AB$19:$AB$332,0)+COUNTIF($AB$1:AB29,AB30),"")&amp;IF(J30=6,RANK(L30,$AC$19:$AC$332,0)+COUNTIF($AC$1:AC29,AC30),"")&amp;IF(J30=7,RANK(L30,$AD$19:$AD$332,0)+COUNTIF($AD$1:AD29,AD30),"")&amp;IF(J30=8,RANK(L30,$AE$19:$AE$332,0)+COUNTIF($AE$1:AE29,AE30),"")&amp;IF(J30=9,RANK(L30,$AF$19:$AF$332,0)+COUNTIF($AF$1:AF29,AF30),"")&amp;IF(J30=10,RANK(L30,$AG$19:$AG$332,0)+COUNTIF($AG$1:AG29,AG30),"")&amp;IF(J30=11,RANK(L30,$AH$19:$AH$332,0)+COUNTIF($AH$1:AH29,AH30),"")</f>
        <v>12</v>
      </c>
      <c r="N30" s="9" t="s">
        <v>234</v>
      </c>
      <c r="Z30" s="10">
        <f t="shared" si="27"/>
        <v>9</v>
      </c>
      <c r="AA30" s="10" t="str">
        <f t="shared" si="28"/>
        <v/>
      </c>
      <c r="AB30" s="10" t="str">
        <f t="shared" si="29"/>
        <v/>
      </c>
      <c r="AC30" s="10" t="str">
        <f t="shared" si="30"/>
        <v/>
      </c>
      <c r="AD30" s="10" t="str">
        <f t="shared" si="31"/>
        <v/>
      </c>
      <c r="AE30" s="10">
        <f t="shared" si="32"/>
        <v>84</v>
      </c>
      <c r="AF30" s="10" t="str">
        <f t="shared" si="33"/>
        <v/>
      </c>
      <c r="AG30" s="10" t="str">
        <f t="shared" si="34"/>
        <v/>
      </c>
      <c r="AH30" s="10" t="str">
        <f t="shared" si="35"/>
        <v/>
      </c>
      <c r="AI30" s="13" t="str">
        <f t="shared" si="26"/>
        <v>10</v>
      </c>
      <c r="AJ30" s="11">
        <f t="shared" si="36"/>
        <v>10</v>
      </c>
    </row>
    <row r="31" spans="1:36" x14ac:dyDescent="0.25">
      <c r="A31" s="1">
        <v>13</v>
      </c>
      <c r="B31" s="4">
        <v>48</v>
      </c>
      <c r="C31" s="9" t="s">
        <v>182</v>
      </c>
      <c r="D31" s="9" t="s">
        <v>80</v>
      </c>
      <c r="E31" s="9" t="s">
        <v>117</v>
      </c>
      <c r="F31" s="9">
        <v>4242767351</v>
      </c>
      <c r="G31" s="9" t="s">
        <v>43</v>
      </c>
      <c r="H31" s="27"/>
      <c r="I31" s="6">
        <v>8</v>
      </c>
      <c r="J31" s="6">
        <v>8</v>
      </c>
      <c r="K31" s="9">
        <v>21</v>
      </c>
      <c r="L31" s="7">
        <f t="shared" si="25"/>
        <v>84</v>
      </c>
      <c r="M31" s="8" t="str">
        <f>IF(J31=4,RANK(L31,$AA$19:$AA$332,0)+COUNTIF($AA$1:AA30,AA31),"")&amp;IF(J31=5,RANK(L31,$AB$19:$AB$332,0)+COUNTIF($AB$1:AB30,AB31),"")&amp;IF(J31=6,RANK(L31,$AC$19:$AC$332,0)+COUNTIF($AC$1:AC30,AC31),"")&amp;IF(J31=7,RANK(L31,$AD$19:$AD$332,0)+COUNTIF($AD$1:AD30,AD31),"")&amp;IF(J31=8,RANK(L31,$AE$19:$AE$332,0)+COUNTIF($AE$1:AE30,AE31),"")&amp;IF(J31=9,RANK(L31,$AF$19:$AF$332,0)+COUNTIF($AF$1:AF30,AF31),"")&amp;IF(J31=10,RANK(L31,$AG$19:$AG$332,0)+COUNTIF($AG$1:AG30,AG31),"")&amp;IF(J31=11,RANK(L31,$AH$19:$AH$332,0)+COUNTIF($AH$1:AH30,AH31),"")</f>
        <v>13</v>
      </c>
      <c r="N31" s="9" t="s">
        <v>234</v>
      </c>
      <c r="Z31" s="10">
        <f t="shared" si="27"/>
        <v>9</v>
      </c>
      <c r="AA31" s="10" t="str">
        <f t="shared" si="28"/>
        <v/>
      </c>
      <c r="AB31" s="10" t="str">
        <f t="shared" si="29"/>
        <v/>
      </c>
      <c r="AC31" s="10" t="str">
        <f t="shared" si="30"/>
        <v/>
      </c>
      <c r="AD31" s="10" t="str">
        <f t="shared" si="31"/>
        <v/>
      </c>
      <c r="AE31" s="10">
        <f t="shared" si="32"/>
        <v>84</v>
      </c>
      <c r="AF31" s="10" t="str">
        <f t="shared" si="33"/>
        <v/>
      </c>
      <c r="AG31" s="10" t="str">
        <f t="shared" si="34"/>
        <v/>
      </c>
      <c r="AH31" s="10" t="str">
        <f t="shared" si="35"/>
        <v/>
      </c>
      <c r="AI31" s="13" t="str">
        <f t="shared" si="26"/>
        <v>10</v>
      </c>
      <c r="AJ31" s="11">
        <f t="shared" si="36"/>
        <v>10</v>
      </c>
    </row>
    <row r="32" spans="1:36" x14ac:dyDescent="0.25">
      <c r="A32" s="1">
        <v>14</v>
      </c>
      <c r="B32" s="4">
        <v>48</v>
      </c>
      <c r="C32" s="9" t="s">
        <v>505</v>
      </c>
      <c r="D32" s="9" t="s">
        <v>80</v>
      </c>
      <c r="E32" s="9" t="s">
        <v>320</v>
      </c>
      <c r="F32" s="9">
        <v>1978885644</v>
      </c>
      <c r="G32" s="9" t="s">
        <v>53</v>
      </c>
      <c r="H32" s="27"/>
      <c r="I32" s="6">
        <v>8</v>
      </c>
      <c r="J32" s="6">
        <v>8</v>
      </c>
      <c r="K32" s="9">
        <v>21</v>
      </c>
      <c r="L32" s="7">
        <f t="shared" si="25"/>
        <v>84</v>
      </c>
      <c r="M32" s="8" t="str">
        <f>IF(J32=4,RANK(L32,$AA$19:$AA$332,0)+COUNTIF($AA$1:AA31,AA32),"")&amp;IF(J32=5,RANK(L32,$AB$19:$AB$332,0)+COUNTIF($AB$1:AB31,AB32),"")&amp;IF(J32=6,RANK(L32,$AC$19:$AC$332,0)+COUNTIF($AC$1:AC31,AC32),"")&amp;IF(J32=7,RANK(L32,$AD$19:$AD$332,0)+COUNTIF($AD$1:AD31,AD32),"")&amp;IF(J32=8,RANK(L32,$AE$19:$AE$332,0)+COUNTIF($AE$1:AE31,AE32),"")&amp;IF(J32=9,RANK(L32,$AF$19:$AF$332,0)+COUNTIF($AF$1:AF31,AF32),"")&amp;IF(J32=10,RANK(L32,$AG$19:$AG$332,0)+COUNTIF($AG$1:AG31,AG32),"")&amp;IF(J32=11,RANK(L32,$AH$19:$AH$332,0)+COUNTIF($AH$1:AH31,AH32),"")</f>
        <v>14</v>
      </c>
      <c r="N32" s="9" t="s">
        <v>235</v>
      </c>
      <c r="Z32" s="10">
        <f t="shared" si="27"/>
        <v>108</v>
      </c>
      <c r="AA32" s="10" t="str">
        <f t="shared" si="28"/>
        <v/>
      </c>
      <c r="AB32" s="10" t="str">
        <f t="shared" si="29"/>
        <v/>
      </c>
      <c r="AC32" s="10" t="str">
        <f t="shared" si="30"/>
        <v/>
      </c>
      <c r="AD32" s="10" t="str">
        <f t="shared" si="31"/>
        <v/>
      </c>
      <c r="AE32" s="10">
        <f t="shared" si="32"/>
        <v>84</v>
      </c>
      <c r="AF32" s="10" t="str">
        <f t="shared" si="33"/>
        <v/>
      </c>
      <c r="AG32" s="10" t="str">
        <f t="shared" si="34"/>
        <v/>
      </c>
      <c r="AH32" s="10" t="str">
        <f t="shared" si="35"/>
        <v/>
      </c>
      <c r="AI32" s="13" t="str">
        <f t="shared" si="26"/>
        <v>10</v>
      </c>
      <c r="AJ32" s="11">
        <f t="shared" si="36"/>
        <v>10</v>
      </c>
    </row>
    <row r="33" spans="1:36" x14ac:dyDescent="0.25">
      <c r="A33" s="1">
        <v>15</v>
      </c>
      <c r="B33" s="4">
        <v>48</v>
      </c>
      <c r="C33" s="9" t="s">
        <v>506</v>
      </c>
      <c r="D33" s="9" t="s">
        <v>46</v>
      </c>
      <c r="E33" s="9" t="s">
        <v>265</v>
      </c>
      <c r="F33" s="9">
        <v>4027641505</v>
      </c>
      <c r="G33" s="9" t="s">
        <v>53</v>
      </c>
      <c r="H33" s="27"/>
      <c r="I33" s="6">
        <v>8</v>
      </c>
      <c r="J33" s="6">
        <v>8</v>
      </c>
      <c r="K33" s="9">
        <v>21</v>
      </c>
      <c r="L33" s="7">
        <f t="shared" si="25"/>
        <v>84</v>
      </c>
      <c r="M33" s="8" t="str">
        <f>IF(J33=4,RANK(L33,$AA$19:$AA$332,0)+COUNTIF($AA$1:AA32,AA33),"")&amp;IF(J33=5,RANK(L33,$AB$19:$AB$332,0)+COUNTIF($AB$1:AB32,AB33),"")&amp;IF(J33=6,RANK(L33,$AC$19:$AC$332,0)+COUNTIF($AC$1:AC32,AC33),"")&amp;IF(J33=7,RANK(L33,$AD$19:$AD$332,0)+COUNTIF($AD$1:AD32,AD33),"")&amp;IF(J33=8,RANK(L33,$AE$19:$AE$332,0)+COUNTIF($AE$1:AE32,AE33),"")&amp;IF(J33=9,RANK(L33,$AF$19:$AF$332,0)+COUNTIF($AF$1:AF32,AF33),"")&amp;IF(J33=10,RANK(L33,$AG$19:$AG$332,0)+COUNTIF($AG$1:AG32,AG33),"")&amp;IF(J33=11,RANK(L33,$AH$19:$AH$332,0)+COUNTIF($AH$1:AH32,AH33),"")</f>
        <v>15</v>
      </c>
      <c r="N33" s="9" t="s">
        <v>235</v>
      </c>
      <c r="Z33" s="10">
        <f t="shared" si="27"/>
        <v>108</v>
      </c>
      <c r="AA33" s="10" t="str">
        <f t="shared" si="28"/>
        <v/>
      </c>
      <c r="AB33" s="10" t="str">
        <f t="shared" si="29"/>
        <v/>
      </c>
      <c r="AC33" s="10" t="str">
        <f t="shared" si="30"/>
        <v/>
      </c>
      <c r="AD33" s="10" t="str">
        <f t="shared" si="31"/>
        <v/>
      </c>
      <c r="AE33" s="10">
        <f t="shared" si="32"/>
        <v>84</v>
      </c>
      <c r="AF33" s="10" t="str">
        <f t="shared" si="33"/>
        <v/>
      </c>
      <c r="AG33" s="10" t="str">
        <f t="shared" si="34"/>
        <v/>
      </c>
      <c r="AH33" s="10" t="str">
        <f t="shared" si="35"/>
        <v/>
      </c>
      <c r="AI33" s="13" t="str">
        <f t="shared" si="26"/>
        <v>10</v>
      </c>
      <c r="AJ33" s="11">
        <f t="shared" si="36"/>
        <v>10</v>
      </c>
    </row>
    <row r="34" spans="1:36" x14ac:dyDescent="0.25">
      <c r="A34" s="1">
        <v>16</v>
      </c>
      <c r="B34" s="4">
        <v>48</v>
      </c>
      <c r="C34" s="9" t="s">
        <v>507</v>
      </c>
      <c r="D34" s="9" t="s">
        <v>98</v>
      </c>
      <c r="E34" s="9" t="s">
        <v>402</v>
      </c>
      <c r="F34" s="9">
        <v>4149188609</v>
      </c>
      <c r="G34" s="9" t="s">
        <v>367</v>
      </c>
      <c r="H34" s="27"/>
      <c r="I34" s="6">
        <v>8</v>
      </c>
      <c r="J34" s="6">
        <v>8</v>
      </c>
      <c r="K34" s="9">
        <v>21</v>
      </c>
      <c r="L34" s="7">
        <f t="shared" si="25"/>
        <v>84</v>
      </c>
      <c r="M34" s="8" t="str">
        <f>IF(J34=4,RANK(L34,$AA$19:$AA$332,0)+COUNTIF($AA$1:AA33,AA34),"")&amp;IF(J34=5,RANK(L34,$AB$19:$AB$332,0)+COUNTIF($AB$1:AB33,AB34),"")&amp;IF(J34=6,RANK(L34,$AC$19:$AC$332,0)+COUNTIF($AC$1:AC33,AC34),"")&amp;IF(J34=7,RANK(L34,$AD$19:$AD$332,0)+COUNTIF($AD$1:AD33,AD34),"")&amp;IF(J34=8,RANK(L34,$AE$19:$AE$332,0)+COUNTIF($AE$1:AE33,AE34),"")&amp;IF(J34=9,RANK(L34,$AF$19:$AF$332,0)+COUNTIF($AF$1:AF33,AF34),"")&amp;IF(J34=10,RANK(L34,$AG$19:$AG$332,0)+COUNTIF($AG$1:AG33,AG34),"")&amp;IF(J34=11,RANK(L34,$AH$19:$AH$332,0)+COUNTIF($AH$1:AH33,AH34),"")</f>
        <v>16</v>
      </c>
      <c r="N34" s="9" t="s">
        <v>234</v>
      </c>
      <c r="Z34" s="10">
        <f t="shared" si="27"/>
        <v>9</v>
      </c>
      <c r="AA34" s="10" t="str">
        <f t="shared" si="28"/>
        <v/>
      </c>
      <c r="AB34" s="10" t="str">
        <f t="shared" si="29"/>
        <v/>
      </c>
      <c r="AC34" s="10" t="str">
        <f t="shared" si="30"/>
        <v/>
      </c>
      <c r="AD34" s="10" t="str">
        <f t="shared" si="31"/>
        <v/>
      </c>
      <c r="AE34" s="10">
        <f t="shared" si="32"/>
        <v>84</v>
      </c>
      <c r="AF34" s="10" t="str">
        <f t="shared" si="33"/>
        <v/>
      </c>
      <c r="AG34" s="10" t="str">
        <f t="shared" si="34"/>
        <v/>
      </c>
      <c r="AH34" s="10" t="str">
        <f t="shared" si="35"/>
        <v/>
      </c>
      <c r="AI34" s="13" t="str">
        <f t="shared" si="26"/>
        <v>10</v>
      </c>
      <c r="AJ34" s="11">
        <f t="shared" si="36"/>
        <v>10</v>
      </c>
    </row>
    <row r="35" spans="1:36" x14ac:dyDescent="0.25">
      <c r="A35" s="1">
        <v>17</v>
      </c>
      <c r="B35" s="4">
        <v>48</v>
      </c>
      <c r="C35" s="9" t="s">
        <v>508</v>
      </c>
      <c r="D35" s="9" t="s">
        <v>98</v>
      </c>
      <c r="E35" s="9" t="s">
        <v>59</v>
      </c>
      <c r="F35" s="9">
        <v>2654887375</v>
      </c>
      <c r="G35" s="9" t="s">
        <v>367</v>
      </c>
      <c r="H35" s="27"/>
      <c r="I35" s="6">
        <v>8</v>
      </c>
      <c r="J35" s="6">
        <v>8</v>
      </c>
      <c r="K35" s="9">
        <v>20</v>
      </c>
      <c r="L35" s="7">
        <f t="shared" si="25"/>
        <v>80</v>
      </c>
      <c r="M35" s="8" t="str">
        <f>IF(J35=4,RANK(L35,$AA$19:$AA$332,0)+COUNTIF($AA$1:AA34,AA35),"")&amp;IF(J35=5,RANK(L35,$AB$19:$AB$332,0)+COUNTIF($AB$1:AB34,AB35),"")&amp;IF(J35=6,RANK(L35,$AC$19:$AC$332,0)+COUNTIF($AC$1:AC34,AC35),"")&amp;IF(J35=7,RANK(L35,$AD$19:$AD$332,0)+COUNTIF($AD$1:AD34,AD35),"")&amp;IF(J35=8,RANK(L35,$AE$19:$AE$332,0)+COUNTIF($AE$1:AE34,AE35),"")&amp;IF(J35=9,RANK(L35,$AF$19:$AF$332,0)+COUNTIF($AF$1:AF34,AF35),"")&amp;IF(J35=10,RANK(L35,$AG$19:$AG$332,0)+COUNTIF($AG$1:AG34,AG35),"")&amp;IF(J35=11,RANK(L35,$AH$19:$AH$332,0)+COUNTIF($AH$1:AH34,AH35),"")</f>
        <v>17</v>
      </c>
      <c r="N35" s="9" t="s">
        <v>234</v>
      </c>
      <c r="Z35" s="10">
        <f t="shared" si="27"/>
        <v>9</v>
      </c>
      <c r="AA35" s="10" t="str">
        <f t="shared" si="28"/>
        <v/>
      </c>
      <c r="AB35" s="10" t="str">
        <f t="shared" si="29"/>
        <v/>
      </c>
      <c r="AC35" s="10" t="str">
        <f t="shared" si="30"/>
        <v/>
      </c>
      <c r="AD35" s="10" t="str">
        <f t="shared" si="31"/>
        <v/>
      </c>
      <c r="AE35" s="10">
        <f t="shared" si="32"/>
        <v>80</v>
      </c>
      <c r="AF35" s="10" t="str">
        <f t="shared" si="33"/>
        <v/>
      </c>
      <c r="AG35" s="10" t="str">
        <f t="shared" si="34"/>
        <v/>
      </c>
      <c r="AH35" s="10" t="str">
        <f t="shared" si="35"/>
        <v/>
      </c>
      <c r="AI35" s="13" t="str">
        <f t="shared" si="26"/>
        <v>17</v>
      </c>
      <c r="AJ35" s="11">
        <f t="shared" si="36"/>
        <v>17</v>
      </c>
    </row>
    <row r="36" spans="1:36" x14ac:dyDescent="0.25">
      <c r="A36" s="1">
        <v>18</v>
      </c>
      <c r="B36" s="4">
        <v>48</v>
      </c>
      <c r="C36" s="9" t="s">
        <v>389</v>
      </c>
      <c r="D36" s="9" t="s">
        <v>39</v>
      </c>
      <c r="E36" s="9" t="s">
        <v>390</v>
      </c>
      <c r="F36" s="9">
        <v>843297918</v>
      </c>
      <c r="G36" s="9" t="s">
        <v>53</v>
      </c>
      <c r="H36" s="27"/>
      <c r="I36" s="6">
        <v>8</v>
      </c>
      <c r="J36" s="6">
        <v>8</v>
      </c>
      <c r="K36" s="9">
        <v>20</v>
      </c>
      <c r="L36" s="7">
        <f t="shared" si="25"/>
        <v>80</v>
      </c>
      <c r="M36" s="8" t="str">
        <f>IF(J36=4,RANK(L36,$AA$19:$AA$332,0)+COUNTIF($AA$1:AA35,AA36),"")&amp;IF(J36=5,RANK(L36,$AB$19:$AB$332,0)+COUNTIF($AB$1:AB35,AB36),"")&amp;IF(J36=6,RANK(L36,$AC$19:$AC$332,0)+COUNTIF($AC$1:AC35,AC36),"")&amp;IF(J36=7,RANK(L36,$AD$19:$AD$332,0)+COUNTIF($AD$1:AD35,AD36),"")&amp;IF(J36=8,RANK(L36,$AE$19:$AE$332,0)+COUNTIF($AE$1:AE35,AE36),"")&amp;IF(J36=9,RANK(L36,$AF$19:$AF$332,0)+COUNTIF($AF$1:AF35,AF36),"")&amp;IF(J36=10,RANK(L36,$AG$19:$AG$332,0)+COUNTIF($AG$1:AG35,AG36),"")&amp;IF(J36=11,RANK(L36,$AH$19:$AH$332,0)+COUNTIF($AH$1:AH35,AH36),"")</f>
        <v>18</v>
      </c>
      <c r="N36" s="9" t="s">
        <v>235</v>
      </c>
      <c r="Z36" s="10">
        <f t="shared" si="27"/>
        <v>108</v>
      </c>
      <c r="AA36" s="10" t="str">
        <f t="shared" si="28"/>
        <v/>
      </c>
      <c r="AB36" s="10" t="str">
        <f t="shared" si="29"/>
        <v/>
      </c>
      <c r="AC36" s="10" t="str">
        <f t="shared" si="30"/>
        <v/>
      </c>
      <c r="AD36" s="10" t="str">
        <f t="shared" si="31"/>
        <v/>
      </c>
      <c r="AE36" s="10">
        <f t="shared" si="32"/>
        <v>80</v>
      </c>
      <c r="AF36" s="10" t="str">
        <f t="shared" si="33"/>
        <v/>
      </c>
      <c r="AG36" s="10" t="str">
        <f t="shared" si="34"/>
        <v/>
      </c>
      <c r="AH36" s="10" t="str">
        <f t="shared" si="35"/>
        <v/>
      </c>
      <c r="AI36" s="13" t="str">
        <f t="shared" si="26"/>
        <v>17</v>
      </c>
      <c r="AJ36" s="11">
        <f t="shared" si="36"/>
        <v>17</v>
      </c>
    </row>
    <row r="37" spans="1:36" x14ac:dyDescent="0.25">
      <c r="A37" s="1">
        <v>19</v>
      </c>
      <c r="B37" s="4">
        <v>48</v>
      </c>
      <c r="C37" s="9" t="s">
        <v>509</v>
      </c>
      <c r="D37" s="9" t="s">
        <v>96</v>
      </c>
      <c r="E37" s="9" t="s">
        <v>176</v>
      </c>
      <c r="F37" s="9">
        <v>2714434795</v>
      </c>
      <c r="G37" s="9" t="s">
        <v>43</v>
      </c>
      <c r="H37" s="27"/>
      <c r="I37" s="6">
        <v>8</v>
      </c>
      <c r="J37" s="6">
        <v>8</v>
      </c>
      <c r="K37" s="9">
        <v>20</v>
      </c>
      <c r="L37" s="7">
        <f t="shared" si="25"/>
        <v>80</v>
      </c>
      <c r="M37" s="8" t="str">
        <f>IF(J37=4,RANK(L37,$AA$19:$AA$332,0)+COUNTIF($AA$1:AA36,AA37),"")&amp;IF(J37=5,RANK(L37,$AB$19:$AB$332,0)+COUNTIF($AB$1:AB36,AB37),"")&amp;IF(J37=6,RANK(L37,$AC$19:$AC$332,0)+COUNTIF($AC$1:AC36,AC37),"")&amp;IF(J37=7,RANK(L37,$AD$19:$AD$332,0)+COUNTIF($AD$1:AD36,AD37),"")&amp;IF(J37=8,RANK(L37,$AE$19:$AE$332,0)+COUNTIF($AE$1:AE36,AE37),"")&amp;IF(J37=9,RANK(L37,$AF$19:$AF$332,0)+COUNTIF($AF$1:AF36,AF37),"")&amp;IF(J37=10,RANK(L37,$AG$19:$AG$332,0)+COUNTIF($AG$1:AG36,AG37),"")&amp;IF(J37=11,RANK(L37,$AH$19:$AH$332,0)+COUNTIF($AH$1:AH36,AH37),"")</f>
        <v>19</v>
      </c>
      <c r="N37" s="9" t="s">
        <v>235</v>
      </c>
      <c r="Z37" s="10">
        <f t="shared" si="27"/>
        <v>108</v>
      </c>
      <c r="AA37" s="10" t="str">
        <f t="shared" si="28"/>
        <v/>
      </c>
      <c r="AB37" s="10" t="str">
        <f t="shared" si="29"/>
        <v/>
      </c>
      <c r="AC37" s="10" t="str">
        <f t="shared" si="30"/>
        <v/>
      </c>
      <c r="AD37" s="10" t="str">
        <f t="shared" si="31"/>
        <v/>
      </c>
      <c r="AE37" s="10">
        <f t="shared" si="32"/>
        <v>80</v>
      </c>
      <c r="AF37" s="10" t="str">
        <f t="shared" si="33"/>
        <v/>
      </c>
      <c r="AG37" s="10" t="str">
        <f t="shared" si="34"/>
        <v/>
      </c>
      <c r="AH37" s="10" t="str">
        <f t="shared" si="35"/>
        <v/>
      </c>
      <c r="AI37" s="13" t="str">
        <f t="shared" si="26"/>
        <v>17</v>
      </c>
      <c r="AJ37" s="11">
        <f t="shared" si="36"/>
        <v>17</v>
      </c>
    </row>
    <row r="38" spans="1:36" x14ac:dyDescent="0.25">
      <c r="A38" s="1">
        <v>20</v>
      </c>
      <c r="B38" s="4">
        <v>48</v>
      </c>
      <c r="C38" s="9" t="s">
        <v>63</v>
      </c>
      <c r="D38" s="9" t="s">
        <v>88</v>
      </c>
      <c r="E38" s="9" t="s">
        <v>47</v>
      </c>
      <c r="F38" s="9">
        <v>442020537</v>
      </c>
      <c r="G38" s="9" t="s">
        <v>43</v>
      </c>
      <c r="H38" s="27"/>
      <c r="I38" s="6">
        <v>8</v>
      </c>
      <c r="J38" s="6">
        <v>8</v>
      </c>
      <c r="K38" s="9">
        <v>20</v>
      </c>
      <c r="L38" s="7">
        <f t="shared" si="25"/>
        <v>80</v>
      </c>
      <c r="M38" s="8" t="str">
        <f>IF(J38=4,RANK(L38,$AA$19:$AA$332,0)+COUNTIF($AA$1:AA37,AA38),"")&amp;IF(J38=5,RANK(L38,$AB$19:$AB$332,0)+COUNTIF($AB$1:AB37,AB38),"")&amp;IF(J38=6,RANK(L38,$AC$19:$AC$332,0)+COUNTIF($AC$1:AC37,AC38),"")&amp;IF(J38=7,RANK(L38,$AD$19:$AD$332,0)+COUNTIF($AD$1:AD37,AD38),"")&amp;IF(J38=8,RANK(L38,$AE$19:$AE$332,0)+COUNTIF($AE$1:AE37,AE38),"")&amp;IF(J38=9,RANK(L38,$AF$19:$AF$332,0)+COUNTIF($AF$1:AF37,AF38),"")&amp;IF(J38=10,RANK(L38,$AG$19:$AG$332,0)+COUNTIF($AG$1:AG37,AG38),"")&amp;IF(J38=11,RANK(L38,$AH$19:$AH$332,0)+COUNTIF($AH$1:AH37,AH38),"")</f>
        <v>20</v>
      </c>
      <c r="N38" s="9" t="s">
        <v>235</v>
      </c>
      <c r="Z38" s="10">
        <f t="shared" si="27"/>
        <v>108</v>
      </c>
      <c r="AA38" s="10" t="str">
        <f t="shared" si="28"/>
        <v/>
      </c>
      <c r="AB38" s="10" t="str">
        <f t="shared" si="29"/>
        <v/>
      </c>
      <c r="AC38" s="10" t="str">
        <f t="shared" si="30"/>
        <v/>
      </c>
      <c r="AD38" s="10" t="str">
        <f t="shared" si="31"/>
        <v/>
      </c>
      <c r="AE38" s="10">
        <f t="shared" si="32"/>
        <v>80</v>
      </c>
      <c r="AF38" s="10" t="str">
        <f t="shared" si="33"/>
        <v/>
      </c>
      <c r="AG38" s="10" t="str">
        <f t="shared" si="34"/>
        <v/>
      </c>
      <c r="AH38" s="10" t="str">
        <f t="shared" si="35"/>
        <v/>
      </c>
      <c r="AI38" s="13" t="str">
        <f t="shared" si="26"/>
        <v>17</v>
      </c>
      <c r="AJ38" s="11">
        <f t="shared" si="36"/>
        <v>17</v>
      </c>
    </row>
    <row r="39" spans="1:36" x14ac:dyDescent="0.25">
      <c r="A39" s="1">
        <v>21</v>
      </c>
      <c r="B39" s="4">
        <v>48</v>
      </c>
      <c r="C39" s="9" t="s">
        <v>322</v>
      </c>
      <c r="D39" s="9" t="s">
        <v>158</v>
      </c>
      <c r="E39" s="9" t="s">
        <v>52</v>
      </c>
      <c r="F39" s="9">
        <v>2560529716</v>
      </c>
      <c r="G39" s="9" t="s">
        <v>53</v>
      </c>
      <c r="H39" s="27"/>
      <c r="I39" s="6">
        <v>8</v>
      </c>
      <c r="J39" s="6">
        <v>8</v>
      </c>
      <c r="K39" s="9">
        <v>20</v>
      </c>
      <c r="L39" s="7">
        <f t="shared" si="25"/>
        <v>80</v>
      </c>
      <c r="M39" s="8" t="str">
        <f>IF(J39=4,RANK(L39,$AA$19:$AA$332,0)+COUNTIF($AA$1:AA38,AA39),"")&amp;IF(J39=5,RANK(L39,$AB$19:$AB$332,0)+COUNTIF($AB$1:AB38,AB39),"")&amp;IF(J39=6,RANK(L39,$AC$19:$AC$332,0)+COUNTIF($AC$1:AC38,AC39),"")&amp;IF(J39=7,RANK(L39,$AD$19:$AD$332,0)+COUNTIF($AD$1:AD38,AD39),"")&amp;IF(J39=8,RANK(L39,$AE$19:$AE$332,0)+COUNTIF($AE$1:AE38,AE39),"")&amp;IF(J39=9,RANK(L39,$AF$19:$AF$332,0)+COUNTIF($AF$1:AF38,AF39),"")&amp;IF(J39=10,RANK(L39,$AG$19:$AG$332,0)+COUNTIF($AG$1:AG38,AG39),"")&amp;IF(J39=11,RANK(L39,$AH$19:$AH$332,0)+COUNTIF($AH$1:AH38,AH39),"")</f>
        <v>21</v>
      </c>
      <c r="N39" s="9" t="s">
        <v>235</v>
      </c>
      <c r="Z39" s="10">
        <f t="shared" si="27"/>
        <v>108</v>
      </c>
      <c r="AA39" s="10" t="str">
        <f t="shared" si="28"/>
        <v/>
      </c>
      <c r="AB39" s="10" t="str">
        <f t="shared" si="29"/>
        <v/>
      </c>
      <c r="AC39" s="10" t="str">
        <f t="shared" si="30"/>
        <v/>
      </c>
      <c r="AD39" s="10" t="str">
        <f t="shared" si="31"/>
        <v/>
      </c>
      <c r="AE39" s="10">
        <f t="shared" si="32"/>
        <v>80</v>
      </c>
      <c r="AF39" s="10" t="str">
        <f t="shared" si="33"/>
        <v/>
      </c>
      <c r="AG39" s="10" t="str">
        <f t="shared" si="34"/>
        <v/>
      </c>
      <c r="AH39" s="10" t="str">
        <f t="shared" si="35"/>
        <v/>
      </c>
      <c r="AI39" s="13" t="str">
        <f t="shared" si="26"/>
        <v>17</v>
      </c>
      <c r="AJ39" s="11">
        <f t="shared" si="36"/>
        <v>17</v>
      </c>
    </row>
    <row r="40" spans="1:36" x14ac:dyDescent="0.25">
      <c r="A40" s="1">
        <v>22</v>
      </c>
      <c r="B40" s="4">
        <v>48</v>
      </c>
      <c r="C40" s="9" t="s">
        <v>510</v>
      </c>
      <c r="D40" s="9" t="s">
        <v>192</v>
      </c>
      <c r="E40" s="9" t="s">
        <v>34</v>
      </c>
      <c r="F40" s="9">
        <v>2973805019</v>
      </c>
      <c r="G40" s="9" t="s">
        <v>367</v>
      </c>
      <c r="H40" s="27"/>
      <c r="I40" s="6">
        <v>8</v>
      </c>
      <c r="J40" s="6">
        <v>8</v>
      </c>
      <c r="K40" s="9">
        <v>19</v>
      </c>
      <c r="L40" s="7">
        <f t="shared" si="25"/>
        <v>76</v>
      </c>
      <c r="M40" s="8" t="str">
        <f>IF(J40=4,RANK(L40,$AA$19:$AA$332,0)+COUNTIF($AA$1:AA39,AA40),"")&amp;IF(J40=5,RANK(L40,$AB$19:$AB$332,0)+COUNTIF($AB$1:AB39,AB40),"")&amp;IF(J40=6,RANK(L40,$AC$19:$AC$332,0)+COUNTIF($AC$1:AC39,AC40),"")&amp;IF(J40=7,RANK(L40,$AD$19:$AD$332,0)+COUNTIF($AD$1:AD39,AD40),"")&amp;IF(J40=8,RANK(L40,$AE$19:$AE$332,0)+COUNTIF($AE$1:AE39,AE40),"")&amp;IF(J40=9,RANK(L40,$AF$19:$AF$332,0)+COUNTIF($AF$1:AF39,AF40),"")&amp;IF(J40=10,RANK(L40,$AG$19:$AG$332,0)+COUNTIF($AG$1:AG39,AG40),"")&amp;IF(J40=11,RANK(L40,$AH$19:$AH$332,0)+COUNTIF($AH$1:AH39,AH40),"")</f>
        <v>22</v>
      </c>
      <c r="N40" s="9" t="s">
        <v>234</v>
      </c>
      <c r="Z40" s="10">
        <f t="shared" si="27"/>
        <v>9</v>
      </c>
      <c r="AA40" s="10" t="str">
        <f t="shared" si="28"/>
        <v/>
      </c>
      <c r="AB40" s="10" t="str">
        <f t="shared" si="29"/>
        <v/>
      </c>
      <c r="AC40" s="10" t="str">
        <f t="shared" si="30"/>
        <v/>
      </c>
      <c r="AD40" s="10" t="str">
        <f t="shared" si="31"/>
        <v/>
      </c>
      <c r="AE40" s="10">
        <f t="shared" si="32"/>
        <v>76</v>
      </c>
      <c r="AF40" s="10" t="str">
        <f t="shared" si="33"/>
        <v/>
      </c>
      <c r="AG40" s="10" t="str">
        <f t="shared" si="34"/>
        <v/>
      </c>
      <c r="AH40" s="10" t="str">
        <f t="shared" si="35"/>
        <v/>
      </c>
      <c r="AI40" s="13" t="str">
        <f t="shared" si="26"/>
        <v>22</v>
      </c>
      <c r="AJ40" s="11">
        <f t="shared" si="36"/>
        <v>22</v>
      </c>
    </row>
    <row r="41" spans="1:36" x14ac:dyDescent="0.25">
      <c r="A41" s="1">
        <v>23</v>
      </c>
      <c r="B41" s="4">
        <v>48</v>
      </c>
      <c r="C41" s="9" t="s">
        <v>511</v>
      </c>
      <c r="D41" s="9" t="s">
        <v>512</v>
      </c>
      <c r="E41" s="9" t="s">
        <v>99</v>
      </c>
      <c r="F41" s="9">
        <v>200682906</v>
      </c>
      <c r="G41" s="9" t="s">
        <v>43</v>
      </c>
      <c r="H41" s="27"/>
      <c r="I41" s="6">
        <v>8</v>
      </c>
      <c r="J41" s="6">
        <v>8</v>
      </c>
      <c r="K41" s="9">
        <v>19</v>
      </c>
      <c r="L41" s="7">
        <f t="shared" si="25"/>
        <v>76</v>
      </c>
      <c r="M41" s="8" t="str">
        <f>IF(J41=4,RANK(L41,$AA$19:$AA$332,0)+COUNTIF($AA$1:AA40,AA41),"")&amp;IF(J41=5,RANK(L41,$AB$19:$AB$332,0)+COUNTIF($AB$1:AB40,AB41),"")&amp;IF(J41=6,RANK(L41,$AC$19:$AC$332,0)+COUNTIF($AC$1:AC40,AC41),"")&amp;IF(J41=7,RANK(L41,$AD$19:$AD$332,0)+COUNTIF($AD$1:AD40,AD41),"")&amp;IF(J41=8,RANK(L41,$AE$19:$AE$332,0)+COUNTIF($AE$1:AE40,AE41),"")&amp;IF(J41=9,RANK(L41,$AF$19:$AF$332,0)+COUNTIF($AF$1:AF40,AF41),"")&amp;IF(J41=10,RANK(L41,$AG$19:$AG$332,0)+COUNTIF($AG$1:AG40,AG41),"")&amp;IF(J41=11,RANK(L41,$AH$19:$AH$332,0)+COUNTIF($AH$1:AH40,AH41),"")</f>
        <v>23</v>
      </c>
      <c r="N41" s="9" t="s">
        <v>235</v>
      </c>
      <c r="Z41" s="10">
        <f t="shared" si="27"/>
        <v>108</v>
      </c>
      <c r="AA41" s="10" t="str">
        <f t="shared" si="28"/>
        <v/>
      </c>
      <c r="AB41" s="10" t="str">
        <f t="shared" si="29"/>
        <v/>
      </c>
      <c r="AC41" s="10" t="str">
        <f t="shared" si="30"/>
        <v/>
      </c>
      <c r="AD41" s="10" t="str">
        <f t="shared" si="31"/>
        <v/>
      </c>
      <c r="AE41" s="10">
        <f t="shared" si="32"/>
        <v>76</v>
      </c>
      <c r="AF41" s="10" t="str">
        <f t="shared" si="33"/>
        <v/>
      </c>
      <c r="AG41" s="10" t="str">
        <f t="shared" si="34"/>
        <v/>
      </c>
      <c r="AH41" s="10" t="str">
        <f t="shared" si="35"/>
        <v/>
      </c>
      <c r="AI41" s="13" t="str">
        <f t="shared" si="26"/>
        <v>22</v>
      </c>
      <c r="AJ41" s="11">
        <f t="shared" si="36"/>
        <v>22</v>
      </c>
    </row>
    <row r="42" spans="1:36" x14ac:dyDescent="0.25">
      <c r="A42" s="1">
        <v>24</v>
      </c>
      <c r="B42" s="4">
        <v>48</v>
      </c>
      <c r="C42" s="9" t="s">
        <v>227</v>
      </c>
      <c r="D42" s="9" t="s">
        <v>513</v>
      </c>
      <c r="E42" s="9" t="s">
        <v>256</v>
      </c>
      <c r="F42" s="9">
        <v>2936410376</v>
      </c>
      <c r="G42" s="9" t="s">
        <v>53</v>
      </c>
      <c r="H42" s="27"/>
      <c r="I42" s="6">
        <v>8</v>
      </c>
      <c r="J42" s="6">
        <v>8</v>
      </c>
      <c r="K42" s="9">
        <v>19</v>
      </c>
      <c r="L42" s="7">
        <f t="shared" si="25"/>
        <v>76</v>
      </c>
      <c r="M42" s="8" t="str">
        <f>IF(J42=4,RANK(L42,$AA$19:$AA$332,0)+COUNTIF($AA$1:AA41,AA42),"")&amp;IF(J42=5,RANK(L42,$AB$19:$AB$332,0)+COUNTIF($AB$1:AB41,AB42),"")&amp;IF(J42=6,RANK(L42,$AC$19:$AC$332,0)+COUNTIF($AC$1:AC41,AC42),"")&amp;IF(J42=7,RANK(L42,$AD$19:$AD$332,0)+COUNTIF($AD$1:AD41,AD42),"")&amp;IF(J42=8,RANK(L42,$AE$19:$AE$332,0)+COUNTIF($AE$1:AE41,AE42),"")&amp;IF(J42=9,RANK(L42,$AF$19:$AF$332,0)+COUNTIF($AF$1:AF41,AF42),"")&amp;IF(J42=10,RANK(L42,$AG$19:$AG$332,0)+COUNTIF($AG$1:AG41,AG42),"")&amp;IF(J42=11,RANK(L42,$AH$19:$AH$332,0)+COUNTIF($AH$1:AH41,AH42),"")</f>
        <v>24</v>
      </c>
      <c r="N42" s="9" t="s">
        <v>235</v>
      </c>
      <c r="Z42" s="10">
        <f t="shared" si="27"/>
        <v>108</v>
      </c>
      <c r="AA42" s="10" t="str">
        <f t="shared" si="28"/>
        <v/>
      </c>
      <c r="AB42" s="10" t="str">
        <f t="shared" si="29"/>
        <v/>
      </c>
      <c r="AC42" s="10" t="str">
        <f t="shared" si="30"/>
        <v/>
      </c>
      <c r="AD42" s="10" t="str">
        <f t="shared" si="31"/>
        <v/>
      </c>
      <c r="AE42" s="10">
        <f t="shared" si="32"/>
        <v>76</v>
      </c>
      <c r="AF42" s="10" t="str">
        <f t="shared" si="33"/>
        <v/>
      </c>
      <c r="AG42" s="10" t="str">
        <f t="shared" si="34"/>
        <v/>
      </c>
      <c r="AH42" s="10" t="str">
        <f t="shared" si="35"/>
        <v/>
      </c>
      <c r="AI42" s="13" t="str">
        <f t="shared" si="26"/>
        <v>22</v>
      </c>
      <c r="AJ42" s="11">
        <f t="shared" si="36"/>
        <v>22</v>
      </c>
    </row>
    <row r="43" spans="1:36" x14ac:dyDescent="0.25">
      <c r="A43" s="1">
        <v>25</v>
      </c>
      <c r="B43" s="4">
        <v>48</v>
      </c>
      <c r="C43" s="9" t="s">
        <v>277</v>
      </c>
      <c r="D43" s="9" t="s">
        <v>161</v>
      </c>
      <c r="E43" s="9" t="s">
        <v>166</v>
      </c>
      <c r="F43" s="9">
        <v>2028667266</v>
      </c>
      <c r="G43" s="9" t="s">
        <v>41</v>
      </c>
      <c r="H43" s="27"/>
      <c r="I43" s="6">
        <v>8</v>
      </c>
      <c r="J43" s="6">
        <v>8</v>
      </c>
      <c r="K43" s="9">
        <v>18</v>
      </c>
      <c r="L43" s="7">
        <f t="shared" si="25"/>
        <v>72</v>
      </c>
      <c r="M43" s="8" t="str">
        <f>IF(J43=4,RANK(L43,$AA$19:$AA$332,0)+COUNTIF($AA$1:AA42,AA43),"")&amp;IF(J43=5,RANK(L43,$AB$19:$AB$332,0)+COUNTIF($AB$1:AB42,AB43),"")&amp;IF(J43=6,RANK(L43,$AC$19:$AC$332,0)+COUNTIF($AC$1:AC42,AC43),"")&amp;IF(J43=7,RANK(L43,$AD$19:$AD$332,0)+COUNTIF($AD$1:AD42,AD43),"")&amp;IF(J43=8,RANK(L43,$AE$19:$AE$332,0)+COUNTIF($AE$1:AE42,AE43),"")&amp;IF(J43=9,RANK(L43,$AF$19:$AF$332,0)+COUNTIF($AF$1:AF42,AF43),"")&amp;IF(J43=10,RANK(L43,$AG$19:$AG$332,0)+COUNTIF($AG$1:AG42,AG43),"")&amp;IF(J43=11,RANK(L43,$AH$19:$AH$332,0)+COUNTIF($AH$1:AH42,AH43),"")</f>
        <v>25</v>
      </c>
      <c r="N43" s="9" t="s">
        <v>235</v>
      </c>
      <c r="Z43" s="10">
        <f t="shared" si="27"/>
        <v>108</v>
      </c>
      <c r="AA43" s="10" t="str">
        <f t="shared" si="28"/>
        <v/>
      </c>
      <c r="AB43" s="10" t="str">
        <f t="shared" si="29"/>
        <v/>
      </c>
      <c r="AC43" s="10" t="str">
        <f t="shared" si="30"/>
        <v/>
      </c>
      <c r="AD43" s="10" t="str">
        <f t="shared" si="31"/>
        <v/>
      </c>
      <c r="AE43" s="10">
        <f t="shared" si="32"/>
        <v>72</v>
      </c>
      <c r="AF43" s="10" t="str">
        <f t="shared" si="33"/>
        <v/>
      </c>
      <c r="AG43" s="10" t="str">
        <f t="shared" si="34"/>
        <v/>
      </c>
      <c r="AH43" s="10" t="str">
        <f t="shared" si="35"/>
        <v/>
      </c>
      <c r="AI43" s="13" t="str">
        <f t="shared" si="26"/>
        <v>25</v>
      </c>
      <c r="AJ43" s="11">
        <f t="shared" si="36"/>
        <v>25</v>
      </c>
    </row>
    <row r="44" spans="1:36" x14ac:dyDescent="0.25">
      <c r="A44" s="1">
        <v>26</v>
      </c>
      <c r="B44" s="4">
        <v>48</v>
      </c>
      <c r="C44" s="9" t="s">
        <v>514</v>
      </c>
      <c r="D44" s="9" t="s">
        <v>76</v>
      </c>
      <c r="E44" s="9" t="s">
        <v>40</v>
      </c>
      <c r="F44" s="9">
        <v>2170456045</v>
      </c>
      <c r="G44" s="9" t="s">
        <v>62</v>
      </c>
      <c r="H44" s="27"/>
      <c r="I44" s="6">
        <v>8</v>
      </c>
      <c r="J44" s="6">
        <v>8</v>
      </c>
      <c r="K44" s="9">
        <v>18</v>
      </c>
      <c r="L44" s="7">
        <f t="shared" si="25"/>
        <v>72</v>
      </c>
      <c r="M44" s="8" t="str">
        <f>IF(J44=4,RANK(L44,$AA$19:$AA$332,0)+COUNTIF($AA$1:AA43,AA44),"")&amp;IF(J44=5,RANK(L44,$AB$19:$AB$332,0)+COUNTIF($AB$1:AB43,AB44),"")&amp;IF(J44=6,RANK(L44,$AC$19:$AC$332,0)+COUNTIF($AC$1:AC43,AC44),"")&amp;IF(J44=7,RANK(L44,$AD$19:$AD$332,0)+COUNTIF($AD$1:AD43,AD44),"")&amp;IF(J44=8,RANK(L44,$AE$19:$AE$332,0)+COUNTIF($AE$1:AE43,AE44),"")&amp;IF(J44=9,RANK(L44,$AF$19:$AF$332,0)+COUNTIF($AF$1:AF43,AF44),"")&amp;IF(J44=10,RANK(L44,$AG$19:$AG$332,0)+COUNTIF($AG$1:AG43,AG44),"")&amp;IF(J44=11,RANK(L44,$AH$19:$AH$332,0)+COUNTIF($AH$1:AH43,AH44),"")</f>
        <v>26</v>
      </c>
      <c r="N44" s="9" t="s">
        <v>234</v>
      </c>
      <c r="Z44" s="10">
        <f t="shared" si="27"/>
        <v>9</v>
      </c>
      <c r="AA44" s="10" t="str">
        <f t="shared" si="28"/>
        <v/>
      </c>
      <c r="AB44" s="10" t="str">
        <f t="shared" si="29"/>
        <v/>
      </c>
      <c r="AC44" s="10" t="str">
        <f t="shared" si="30"/>
        <v/>
      </c>
      <c r="AD44" s="10" t="str">
        <f t="shared" si="31"/>
        <v/>
      </c>
      <c r="AE44" s="10">
        <f t="shared" si="32"/>
        <v>72</v>
      </c>
      <c r="AF44" s="10" t="str">
        <f t="shared" si="33"/>
        <v/>
      </c>
      <c r="AG44" s="10" t="str">
        <f t="shared" si="34"/>
        <v/>
      </c>
      <c r="AH44" s="10" t="str">
        <f t="shared" si="35"/>
        <v/>
      </c>
      <c r="AI44" s="13" t="str">
        <f t="shared" si="26"/>
        <v>25</v>
      </c>
      <c r="AJ44" s="11">
        <f t="shared" si="36"/>
        <v>25</v>
      </c>
    </row>
    <row r="45" spans="1:36" x14ac:dyDescent="0.25">
      <c r="A45" s="1">
        <v>27</v>
      </c>
      <c r="B45" s="4">
        <v>48</v>
      </c>
      <c r="C45" s="9" t="s">
        <v>515</v>
      </c>
      <c r="D45" s="9" t="s">
        <v>206</v>
      </c>
      <c r="E45" s="9" t="s">
        <v>52</v>
      </c>
      <c r="F45" s="9">
        <v>3100757418</v>
      </c>
      <c r="G45" s="9" t="s">
        <v>43</v>
      </c>
      <c r="H45" s="27"/>
      <c r="I45" s="6">
        <v>8</v>
      </c>
      <c r="J45" s="6">
        <v>8</v>
      </c>
      <c r="K45" s="9">
        <v>18</v>
      </c>
      <c r="L45" s="7">
        <f t="shared" si="25"/>
        <v>72</v>
      </c>
      <c r="M45" s="8" t="str">
        <f>IF(J45=4,RANK(L45,$AA$19:$AA$332,0)+COUNTIF($AA$1:AA44,AA45),"")&amp;IF(J45=5,RANK(L45,$AB$19:$AB$332,0)+COUNTIF($AB$1:AB44,AB45),"")&amp;IF(J45=6,RANK(L45,$AC$19:$AC$332,0)+COUNTIF($AC$1:AC44,AC45),"")&amp;IF(J45=7,RANK(L45,$AD$19:$AD$332,0)+COUNTIF($AD$1:AD44,AD45),"")&amp;IF(J45=8,RANK(L45,$AE$19:$AE$332,0)+COUNTIF($AE$1:AE44,AE45),"")&amp;IF(J45=9,RANK(L45,$AF$19:$AF$332,0)+COUNTIF($AF$1:AF44,AF45),"")&amp;IF(J45=10,RANK(L45,$AG$19:$AG$332,0)+COUNTIF($AG$1:AG44,AG45),"")&amp;IF(J45=11,RANK(L45,$AH$19:$AH$332,0)+COUNTIF($AH$1:AH44,AH45),"")</f>
        <v>27</v>
      </c>
      <c r="N45" s="9" t="s">
        <v>235</v>
      </c>
      <c r="Z45" s="10">
        <f t="shared" si="27"/>
        <v>108</v>
      </c>
      <c r="AA45" s="10" t="str">
        <f t="shared" si="28"/>
        <v/>
      </c>
      <c r="AB45" s="10" t="str">
        <f t="shared" si="29"/>
        <v/>
      </c>
      <c r="AC45" s="10" t="str">
        <f t="shared" si="30"/>
        <v/>
      </c>
      <c r="AD45" s="10" t="str">
        <f t="shared" si="31"/>
        <v/>
      </c>
      <c r="AE45" s="10">
        <f t="shared" si="32"/>
        <v>72</v>
      </c>
      <c r="AF45" s="10" t="str">
        <f t="shared" si="33"/>
        <v/>
      </c>
      <c r="AG45" s="10" t="str">
        <f t="shared" si="34"/>
        <v/>
      </c>
      <c r="AH45" s="10" t="str">
        <f t="shared" si="35"/>
        <v/>
      </c>
      <c r="AI45" s="13" t="str">
        <f t="shared" si="26"/>
        <v>25</v>
      </c>
      <c r="AJ45" s="11">
        <f t="shared" si="36"/>
        <v>25</v>
      </c>
    </row>
    <row r="46" spans="1:36" x14ac:dyDescent="0.25">
      <c r="A46" s="1">
        <v>28</v>
      </c>
      <c r="B46" s="4">
        <v>48</v>
      </c>
      <c r="C46" s="9" t="s">
        <v>516</v>
      </c>
      <c r="D46" s="9" t="s">
        <v>173</v>
      </c>
      <c r="E46" s="9" t="s">
        <v>126</v>
      </c>
      <c r="F46" s="9">
        <v>511220417</v>
      </c>
      <c r="G46" s="9" t="s">
        <v>118</v>
      </c>
      <c r="H46" s="27"/>
      <c r="I46" s="6">
        <v>8</v>
      </c>
      <c r="J46" s="6">
        <v>8</v>
      </c>
      <c r="K46" s="9">
        <v>18</v>
      </c>
      <c r="L46" s="7">
        <f t="shared" si="25"/>
        <v>72</v>
      </c>
      <c r="M46" s="8" t="str">
        <f>IF(J46=4,RANK(L46,$AA$19:$AA$332,0)+COUNTIF($AA$1:AA45,AA46),"")&amp;IF(J46=5,RANK(L46,$AB$19:$AB$332,0)+COUNTIF($AB$1:AB45,AB46),"")&amp;IF(J46=6,RANK(L46,$AC$19:$AC$332,0)+COUNTIF($AC$1:AC45,AC46),"")&amp;IF(J46=7,RANK(L46,$AD$19:$AD$332,0)+COUNTIF($AD$1:AD45,AD46),"")&amp;IF(J46=8,RANK(L46,$AE$19:$AE$332,0)+COUNTIF($AE$1:AE45,AE46),"")&amp;IF(J46=9,RANK(L46,$AF$19:$AF$332,0)+COUNTIF($AF$1:AF45,AF46),"")&amp;IF(J46=10,RANK(L46,$AG$19:$AG$332,0)+COUNTIF($AG$1:AG45,AG46),"")&amp;IF(J46=11,RANK(L46,$AH$19:$AH$332,0)+COUNTIF($AH$1:AH45,AH46),"")</f>
        <v>28</v>
      </c>
      <c r="N46" s="9" t="s">
        <v>234</v>
      </c>
      <c r="Z46" s="10">
        <f t="shared" si="27"/>
        <v>9</v>
      </c>
      <c r="AA46" s="10" t="str">
        <f t="shared" si="28"/>
        <v/>
      </c>
      <c r="AB46" s="10" t="str">
        <f t="shared" si="29"/>
        <v/>
      </c>
      <c r="AC46" s="10" t="str">
        <f t="shared" si="30"/>
        <v/>
      </c>
      <c r="AD46" s="10" t="str">
        <f t="shared" si="31"/>
        <v/>
      </c>
      <c r="AE46" s="10">
        <f t="shared" si="32"/>
        <v>72</v>
      </c>
      <c r="AF46" s="10" t="str">
        <f t="shared" si="33"/>
        <v/>
      </c>
      <c r="AG46" s="10" t="str">
        <f t="shared" si="34"/>
        <v/>
      </c>
      <c r="AH46" s="10" t="str">
        <f t="shared" si="35"/>
        <v/>
      </c>
      <c r="AI46" s="13" t="str">
        <f t="shared" si="26"/>
        <v>25</v>
      </c>
      <c r="AJ46" s="11">
        <f t="shared" si="36"/>
        <v>25</v>
      </c>
    </row>
    <row r="47" spans="1:36" x14ac:dyDescent="0.25">
      <c r="A47" s="1">
        <v>29</v>
      </c>
      <c r="B47" s="4">
        <v>48</v>
      </c>
      <c r="C47" s="9" t="s">
        <v>517</v>
      </c>
      <c r="D47" s="9" t="s">
        <v>518</v>
      </c>
      <c r="E47" s="9" t="s">
        <v>105</v>
      </c>
      <c r="F47" s="9">
        <v>1231528870</v>
      </c>
      <c r="G47" s="9" t="s">
        <v>62</v>
      </c>
      <c r="H47" s="27"/>
      <c r="I47" s="6">
        <v>8</v>
      </c>
      <c r="J47" s="6">
        <v>8</v>
      </c>
      <c r="K47" s="9">
        <v>18</v>
      </c>
      <c r="L47" s="7">
        <f t="shared" si="25"/>
        <v>72</v>
      </c>
      <c r="M47" s="8" t="str">
        <f>IF(J47=4,RANK(L47,$AA$19:$AA$332,0)+COUNTIF($AA$1:AA46,AA47),"")&amp;IF(J47=5,RANK(L47,$AB$19:$AB$332,0)+COUNTIF($AB$1:AB46,AB47),"")&amp;IF(J47=6,RANK(L47,$AC$19:$AC$332,0)+COUNTIF($AC$1:AC46,AC47),"")&amp;IF(J47=7,RANK(L47,$AD$19:$AD$332,0)+COUNTIF($AD$1:AD46,AD47),"")&amp;IF(J47=8,RANK(L47,$AE$19:$AE$332,0)+COUNTIF($AE$1:AE46,AE47),"")&amp;IF(J47=9,RANK(L47,$AF$19:$AF$332,0)+COUNTIF($AF$1:AF46,AF47),"")&amp;IF(J47=10,RANK(L47,$AG$19:$AG$332,0)+COUNTIF($AG$1:AG46,AG47),"")&amp;IF(J47=11,RANK(L47,$AH$19:$AH$332,0)+COUNTIF($AH$1:AH46,AH47),"")</f>
        <v>29</v>
      </c>
      <c r="N47" s="9" t="s">
        <v>234</v>
      </c>
      <c r="Z47" s="10">
        <f t="shared" si="27"/>
        <v>9</v>
      </c>
      <c r="AA47" s="10" t="str">
        <f t="shared" si="28"/>
        <v/>
      </c>
      <c r="AB47" s="10" t="str">
        <f t="shared" si="29"/>
        <v/>
      </c>
      <c r="AC47" s="10" t="str">
        <f t="shared" si="30"/>
        <v/>
      </c>
      <c r="AD47" s="10" t="str">
        <f t="shared" si="31"/>
        <v/>
      </c>
      <c r="AE47" s="10">
        <f t="shared" si="32"/>
        <v>72</v>
      </c>
      <c r="AF47" s="10" t="str">
        <f t="shared" si="33"/>
        <v/>
      </c>
      <c r="AG47" s="10" t="str">
        <f t="shared" si="34"/>
        <v/>
      </c>
      <c r="AH47" s="10" t="str">
        <f t="shared" si="35"/>
        <v/>
      </c>
      <c r="AI47" s="13" t="str">
        <f t="shared" si="26"/>
        <v>25</v>
      </c>
      <c r="AJ47" s="11">
        <f t="shared" si="36"/>
        <v>25</v>
      </c>
    </row>
    <row r="48" spans="1:36" x14ac:dyDescent="0.25">
      <c r="A48" s="1">
        <v>30</v>
      </c>
      <c r="B48" s="4">
        <v>48</v>
      </c>
      <c r="C48" s="9" t="s">
        <v>519</v>
      </c>
      <c r="D48" s="9" t="s">
        <v>88</v>
      </c>
      <c r="E48" s="9" t="s">
        <v>52</v>
      </c>
      <c r="F48" s="9">
        <v>2556952798</v>
      </c>
      <c r="G48" s="9" t="s">
        <v>43</v>
      </c>
      <c r="H48" s="27"/>
      <c r="I48" s="6">
        <v>8</v>
      </c>
      <c r="J48" s="6">
        <v>8</v>
      </c>
      <c r="K48" s="9">
        <v>17</v>
      </c>
      <c r="L48" s="7">
        <f t="shared" si="25"/>
        <v>68</v>
      </c>
      <c r="M48" s="8" t="str">
        <f>IF(J48=4,RANK(L48,$AA$19:$AA$332,0)+COUNTIF($AA$1:AA47,AA48),"")&amp;IF(J48=5,RANK(L48,$AB$19:$AB$332,0)+COUNTIF($AB$1:AB47,AB48),"")&amp;IF(J48=6,RANK(L48,$AC$19:$AC$332,0)+COUNTIF($AC$1:AC47,AC48),"")&amp;IF(J48=7,RANK(L48,$AD$19:$AD$332,0)+COUNTIF($AD$1:AD47,AD48),"")&amp;IF(J48=8,RANK(L48,$AE$19:$AE$332,0)+COUNTIF($AE$1:AE47,AE48),"")&amp;IF(J48=9,RANK(L48,$AF$19:$AF$332,0)+COUNTIF($AF$1:AF47,AF48),"")&amp;IF(J48=10,RANK(L48,$AG$19:$AG$332,0)+COUNTIF($AG$1:AG47,AG48),"")&amp;IF(J48=11,RANK(L48,$AH$19:$AH$332,0)+COUNTIF($AH$1:AH47,AH48),"")</f>
        <v>30</v>
      </c>
      <c r="N48" s="9" t="s">
        <v>235</v>
      </c>
      <c r="Z48" s="10">
        <f t="shared" si="27"/>
        <v>108</v>
      </c>
      <c r="AA48" s="10" t="str">
        <f t="shared" si="28"/>
        <v/>
      </c>
      <c r="AB48" s="10" t="str">
        <f t="shared" si="29"/>
        <v/>
      </c>
      <c r="AC48" s="10" t="str">
        <f t="shared" si="30"/>
        <v/>
      </c>
      <c r="AD48" s="10" t="str">
        <f t="shared" si="31"/>
        <v/>
      </c>
      <c r="AE48" s="10">
        <f t="shared" si="32"/>
        <v>68</v>
      </c>
      <c r="AF48" s="10" t="str">
        <f t="shared" si="33"/>
        <v/>
      </c>
      <c r="AG48" s="10" t="str">
        <f t="shared" si="34"/>
        <v/>
      </c>
      <c r="AH48" s="10" t="str">
        <f t="shared" si="35"/>
        <v/>
      </c>
      <c r="AI48" s="13" t="str">
        <f t="shared" si="26"/>
        <v>30</v>
      </c>
      <c r="AJ48" s="11">
        <f t="shared" si="36"/>
        <v>30</v>
      </c>
    </row>
    <row r="49" spans="1:36" x14ac:dyDescent="0.25">
      <c r="A49" s="1">
        <v>31</v>
      </c>
      <c r="B49" s="4">
        <v>48</v>
      </c>
      <c r="C49" s="9" t="s">
        <v>520</v>
      </c>
      <c r="D49" s="9" t="s">
        <v>88</v>
      </c>
      <c r="E49" s="9" t="s">
        <v>40</v>
      </c>
      <c r="F49" s="9">
        <v>3525250727</v>
      </c>
      <c r="G49" s="9" t="s">
        <v>62</v>
      </c>
      <c r="H49" s="27"/>
      <c r="I49" s="6">
        <v>8</v>
      </c>
      <c r="J49" s="6">
        <v>8</v>
      </c>
      <c r="K49" s="9">
        <v>17</v>
      </c>
      <c r="L49" s="7">
        <f t="shared" si="25"/>
        <v>68</v>
      </c>
      <c r="M49" s="8" t="str">
        <f>IF(J49=4,RANK(L49,$AA$19:$AA$332,0)+COUNTIF($AA$1:AA48,AA49),"")&amp;IF(J49=5,RANK(L49,$AB$19:$AB$332,0)+COUNTIF($AB$1:AB48,AB49),"")&amp;IF(J49=6,RANK(L49,$AC$19:$AC$332,0)+COUNTIF($AC$1:AC48,AC49),"")&amp;IF(J49=7,RANK(L49,$AD$19:$AD$332,0)+COUNTIF($AD$1:AD48,AD49),"")&amp;IF(J49=8,RANK(L49,$AE$19:$AE$332,0)+COUNTIF($AE$1:AE48,AE49),"")&amp;IF(J49=9,RANK(L49,$AF$19:$AF$332,0)+COUNTIF($AF$1:AF48,AF49),"")&amp;IF(J49=10,RANK(L49,$AG$19:$AG$332,0)+COUNTIF($AG$1:AG48,AG49),"")&amp;IF(J49=11,RANK(L49,$AH$19:$AH$332,0)+COUNTIF($AH$1:AH48,AH49),"")</f>
        <v>31</v>
      </c>
      <c r="N49" s="9" t="s">
        <v>235</v>
      </c>
      <c r="Z49" s="10">
        <f t="shared" si="27"/>
        <v>108</v>
      </c>
      <c r="AA49" s="10" t="str">
        <f t="shared" si="28"/>
        <v/>
      </c>
      <c r="AB49" s="10" t="str">
        <f t="shared" si="29"/>
        <v/>
      </c>
      <c r="AC49" s="10" t="str">
        <f t="shared" si="30"/>
        <v/>
      </c>
      <c r="AD49" s="10" t="str">
        <f t="shared" si="31"/>
        <v/>
      </c>
      <c r="AE49" s="10">
        <f t="shared" si="32"/>
        <v>68</v>
      </c>
      <c r="AF49" s="10" t="str">
        <f t="shared" si="33"/>
        <v/>
      </c>
      <c r="AG49" s="10" t="str">
        <f t="shared" si="34"/>
        <v/>
      </c>
      <c r="AH49" s="10" t="str">
        <f t="shared" si="35"/>
        <v/>
      </c>
      <c r="AI49" s="13" t="str">
        <f t="shared" si="26"/>
        <v>30</v>
      </c>
      <c r="AJ49" s="11">
        <f t="shared" si="36"/>
        <v>30</v>
      </c>
    </row>
    <row r="50" spans="1:36" x14ac:dyDescent="0.25">
      <c r="A50" s="1">
        <v>32</v>
      </c>
      <c r="B50" s="4">
        <v>48</v>
      </c>
      <c r="C50" s="9" t="s">
        <v>521</v>
      </c>
      <c r="D50" s="9" t="s">
        <v>522</v>
      </c>
      <c r="E50" s="9" t="s">
        <v>47</v>
      </c>
      <c r="F50" s="9">
        <v>447246149</v>
      </c>
      <c r="G50" s="9" t="s">
        <v>53</v>
      </c>
      <c r="H50" s="27"/>
      <c r="I50" s="6">
        <v>8</v>
      </c>
      <c r="J50" s="6">
        <v>8</v>
      </c>
      <c r="K50" s="9">
        <v>17</v>
      </c>
      <c r="L50" s="7">
        <f t="shared" si="25"/>
        <v>68</v>
      </c>
      <c r="M50" s="8" t="str">
        <f>IF(J50=4,RANK(L50,$AA$19:$AA$332,0)+COUNTIF($AA$1:AA49,AA50),"")&amp;IF(J50=5,RANK(L50,$AB$19:$AB$332,0)+COUNTIF($AB$1:AB49,AB50),"")&amp;IF(J50=6,RANK(L50,$AC$19:$AC$332,0)+COUNTIF($AC$1:AC49,AC50),"")&amp;IF(J50=7,RANK(L50,$AD$19:$AD$332,0)+COUNTIF($AD$1:AD49,AD50),"")&amp;IF(J50=8,RANK(L50,$AE$19:$AE$332,0)+COUNTIF($AE$1:AE49,AE50),"")&amp;IF(J50=9,RANK(L50,$AF$19:$AF$332,0)+COUNTIF($AF$1:AF49,AF50),"")&amp;IF(J50=10,RANK(L50,$AG$19:$AG$332,0)+COUNTIF($AG$1:AG49,AG50),"")&amp;IF(J50=11,RANK(L50,$AH$19:$AH$332,0)+COUNTIF($AH$1:AH49,AH50),"")</f>
        <v>32</v>
      </c>
      <c r="N50" s="9" t="s">
        <v>235</v>
      </c>
      <c r="Z50" s="10">
        <f t="shared" si="27"/>
        <v>108</v>
      </c>
      <c r="AA50" s="10" t="str">
        <f t="shared" si="28"/>
        <v/>
      </c>
      <c r="AB50" s="10" t="str">
        <f t="shared" si="29"/>
        <v/>
      </c>
      <c r="AC50" s="10" t="str">
        <f t="shared" si="30"/>
        <v/>
      </c>
      <c r="AD50" s="10" t="str">
        <f t="shared" si="31"/>
        <v/>
      </c>
      <c r="AE50" s="10">
        <f t="shared" si="32"/>
        <v>68</v>
      </c>
      <c r="AF50" s="10" t="str">
        <f t="shared" si="33"/>
        <v/>
      </c>
      <c r="AG50" s="10" t="str">
        <f t="shared" si="34"/>
        <v/>
      </c>
      <c r="AH50" s="10" t="str">
        <f t="shared" si="35"/>
        <v/>
      </c>
      <c r="AI50" s="13" t="str">
        <f t="shared" si="26"/>
        <v>30</v>
      </c>
      <c r="AJ50" s="11">
        <f t="shared" si="36"/>
        <v>30</v>
      </c>
    </row>
    <row r="51" spans="1:36" x14ac:dyDescent="0.25">
      <c r="A51" s="1">
        <v>33</v>
      </c>
      <c r="B51" s="4">
        <v>48</v>
      </c>
      <c r="C51" s="9" t="s">
        <v>523</v>
      </c>
      <c r="D51" s="9" t="s">
        <v>186</v>
      </c>
      <c r="E51" s="9" t="s">
        <v>56</v>
      </c>
      <c r="F51" s="9">
        <v>679065066</v>
      </c>
      <c r="G51" s="9" t="s">
        <v>53</v>
      </c>
      <c r="H51" s="27"/>
      <c r="I51" s="6">
        <v>8</v>
      </c>
      <c r="J51" s="6">
        <v>8</v>
      </c>
      <c r="K51" s="9">
        <v>17</v>
      </c>
      <c r="L51" s="7">
        <f t="shared" si="25"/>
        <v>68</v>
      </c>
      <c r="M51" s="8" t="str">
        <f>IF(J51=4,RANK(L51,$AA$19:$AA$332,0)+COUNTIF($AA$1:AA50,AA51),"")&amp;IF(J51=5,RANK(L51,$AB$19:$AB$332,0)+COUNTIF($AB$1:AB50,AB51),"")&amp;IF(J51=6,RANK(L51,$AC$19:$AC$332,0)+COUNTIF($AC$1:AC50,AC51),"")&amp;IF(J51=7,RANK(L51,$AD$19:$AD$332,0)+COUNTIF($AD$1:AD50,AD51),"")&amp;IF(J51=8,RANK(L51,$AE$19:$AE$332,0)+COUNTIF($AE$1:AE50,AE51),"")&amp;IF(J51=9,RANK(L51,$AF$19:$AF$332,0)+COUNTIF($AF$1:AF50,AF51),"")&amp;IF(J51=10,RANK(L51,$AG$19:$AG$332,0)+COUNTIF($AG$1:AG50,AG51),"")&amp;IF(J51=11,RANK(L51,$AH$19:$AH$332,0)+COUNTIF($AH$1:AH50,AH51),"")</f>
        <v>33</v>
      </c>
      <c r="N51" s="9" t="s">
        <v>235</v>
      </c>
      <c r="Z51" s="10">
        <f t="shared" si="27"/>
        <v>108</v>
      </c>
      <c r="AA51" s="10" t="str">
        <f t="shared" si="28"/>
        <v/>
      </c>
      <c r="AB51" s="10" t="str">
        <f t="shared" si="29"/>
        <v/>
      </c>
      <c r="AC51" s="10" t="str">
        <f t="shared" si="30"/>
        <v/>
      </c>
      <c r="AD51" s="10" t="str">
        <f t="shared" si="31"/>
        <v/>
      </c>
      <c r="AE51" s="10">
        <f t="shared" si="32"/>
        <v>68</v>
      </c>
      <c r="AF51" s="10" t="str">
        <f t="shared" si="33"/>
        <v/>
      </c>
      <c r="AG51" s="10" t="str">
        <f t="shared" si="34"/>
        <v/>
      </c>
      <c r="AH51" s="10" t="str">
        <f t="shared" si="35"/>
        <v/>
      </c>
      <c r="AI51" s="13" t="str">
        <f t="shared" si="26"/>
        <v>30</v>
      </c>
      <c r="AJ51" s="11">
        <f t="shared" si="36"/>
        <v>30</v>
      </c>
    </row>
    <row r="52" spans="1:36" x14ac:dyDescent="0.25">
      <c r="A52" s="1">
        <v>34</v>
      </c>
      <c r="B52" s="4">
        <v>48</v>
      </c>
      <c r="C52" s="9" t="s">
        <v>524</v>
      </c>
      <c r="D52" s="9" t="s">
        <v>39</v>
      </c>
      <c r="E52" s="9" t="s">
        <v>47</v>
      </c>
      <c r="F52" s="9">
        <v>3328225559</v>
      </c>
      <c r="G52" s="9" t="s">
        <v>43</v>
      </c>
      <c r="H52" s="27"/>
      <c r="I52" s="6">
        <v>8</v>
      </c>
      <c r="J52" s="6">
        <v>8</v>
      </c>
      <c r="K52" s="9">
        <v>17</v>
      </c>
      <c r="L52" s="7">
        <f t="shared" si="25"/>
        <v>68</v>
      </c>
      <c r="M52" s="8" t="str">
        <f>IF(J52=4,RANK(L52,$AA$19:$AA$332,0)+COUNTIF($AA$1:AA51,AA52),"")&amp;IF(J52=5,RANK(L52,$AB$19:$AB$332,0)+COUNTIF($AB$1:AB51,AB52),"")&amp;IF(J52=6,RANK(L52,$AC$19:$AC$332,0)+COUNTIF($AC$1:AC51,AC52),"")&amp;IF(J52=7,RANK(L52,$AD$19:$AD$332,0)+COUNTIF($AD$1:AD51,AD52),"")&amp;IF(J52=8,RANK(L52,$AE$19:$AE$332,0)+COUNTIF($AE$1:AE51,AE52),"")&amp;IF(J52=9,RANK(L52,$AF$19:$AF$332,0)+COUNTIF($AF$1:AF51,AF52),"")&amp;IF(J52=10,RANK(L52,$AG$19:$AG$332,0)+COUNTIF($AG$1:AG51,AG52),"")&amp;IF(J52=11,RANK(L52,$AH$19:$AH$332,0)+COUNTIF($AH$1:AH51,AH52),"")</f>
        <v>34</v>
      </c>
      <c r="N52" s="9" t="s">
        <v>235</v>
      </c>
      <c r="Z52" s="10">
        <f t="shared" si="27"/>
        <v>108</v>
      </c>
      <c r="AA52" s="10" t="str">
        <f t="shared" si="28"/>
        <v/>
      </c>
      <c r="AB52" s="10" t="str">
        <f t="shared" si="29"/>
        <v/>
      </c>
      <c r="AC52" s="10" t="str">
        <f t="shared" si="30"/>
        <v/>
      </c>
      <c r="AD52" s="10" t="str">
        <f t="shared" si="31"/>
        <v/>
      </c>
      <c r="AE52" s="10">
        <f t="shared" si="32"/>
        <v>68</v>
      </c>
      <c r="AF52" s="10" t="str">
        <f t="shared" si="33"/>
        <v/>
      </c>
      <c r="AG52" s="10" t="str">
        <f t="shared" si="34"/>
        <v/>
      </c>
      <c r="AH52" s="10" t="str">
        <f t="shared" si="35"/>
        <v/>
      </c>
      <c r="AI52" s="13" t="str">
        <f t="shared" si="26"/>
        <v>30</v>
      </c>
      <c r="AJ52" s="11">
        <f t="shared" si="36"/>
        <v>30</v>
      </c>
    </row>
    <row r="53" spans="1:36" x14ac:dyDescent="0.25">
      <c r="A53" s="1">
        <v>35</v>
      </c>
      <c r="B53" s="4">
        <v>48</v>
      </c>
      <c r="C53" s="9" t="s">
        <v>525</v>
      </c>
      <c r="D53" s="9" t="s">
        <v>39</v>
      </c>
      <c r="E53" s="9" t="s">
        <v>65</v>
      </c>
      <c r="F53" s="9">
        <v>1850132923</v>
      </c>
      <c r="G53" s="9" t="s">
        <v>367</v>
      </c>
      <c r="H53" s="27"/>
      <c r="I53" s="6">
        <v>8</v>
      </c>
      <c r="J53" s="6">
        <v>8</v>
      </c>
      <c r="K53" s="9">
        <v>17</v>
      </c>
      <c r="L53" s="7">
        <f t="shared" si="25"/>
        <v>68</v>
      </c>
      <c r="M53" s="8" t="str">
        <f>IF(J53=4,RANK(L53,$AA$19:$AA$332,0)+COUNTIF($AA$1:AA52,AA53),"")&amp;IF(J53=5,RANK(L53,$AB$19:$AB$332,0)+COUNTIF($AB$1:AB52,AB53),"")&amp;IF(J53=6,RANK(L53,$AC$19:$AC$332,0)+COUNTIF($AC$1:AC52,AC53),"")&amp;IF(J53=7,RANK(L53,$AD$19:$AD$332,0)+COUNTIF($AD$1:AD52,AD53),"")&amp;IF(J53=8,RANK(L53,$AE$19:$AE$332,0)+COUNTIF($AE$1:AE52,AE53),"")&amp;IF(J53=9,RANK(L53,$AF$19:$AF$332,0)+COUNTIF($AF$1:AF52,AF53),"")&amp;IF(J53=10,RANK(L53,$AG$19:$AG$332,0)+COUNTIF($AG$1:AG52,AG53),"")&amp;IF(J53=11,RANK(L53,$AH$19:$AH$332,0)+COUNTIF($AH$1:AH52,AH53),"")</f>
        <v>35</v>
      </c>
      <c r="N53" s="9" t="s">
        <v>235</v>
      </c>
      <c r="Z53" s="10">
        <f t="shared" si="27"/>
        <v>108</v>
      </c>
      <c r="AA53" s="10" t="str">
        <f t="shared" si="28"/>
        <v/>
      </c>
      <c r="AB53" s="10" t="str">
        <f t="shared" si="29"/>
        <v/>
      </c>
      <c r="AC53" s="10" t="str">
        <f t="shared" si="30"/>
        <v/>
      </c>
      <c r="AD53" s="10" t="str">
        <f t="shared" si="31"/>
        <v/>
      </c>
      <c r="AE53" s="10">
        <f t="shared" si="32"/>
        <v>68</v>
      </c>
      <c r="AF53" s="10" t="str">
        <f t="shared" si="33"/>
        <v/>
      </c>
      <c r="AG53" s="10" t="str">
        <f t="shared" si="34"/>
        <v/>
      </c>
      <c r="AH53" s="10" t="str">
        <f t="shared" si="35"/>
        <v/>
      </c>
      <c r="AI53" s="13" t="str">
        <f t="shared" si="26"/>
        <v>30</v>
      </c>
      <c r="AJ53" s="11">
        <f t="shared" si="36"/>
        <v>30</v>
      </c>
    </row>
    <row r="54" spans="1:36" x14ac:dyDescent="0.25">
      <c r="A54" s="1">
        <v>36</v>
      </c>
      <c r="B54" s="4">
        <v>48</v>
      </c>
      <c r="C54" s="9" t="s">
        <v>526</v>
      </c>
      <c r="D54" s="9" t="s">
        <v>98</v>
      </c>
      <c r="E54" s="9" t="s">
        <v>102</v>
      </c>
      <c r="F54" s="9">
        <v>557097500</v>
      </c>
      <c r="G54" s="9" t="s">
        <v>62</v>
      </c>
      <c r="H54" s="27"/>
      <c r="I54" s="6">
        <v>8</v>
      </c>
      <c r="J54" s="6">
        <v>8</v>
      </c>
      <c r="K54" s="9">
        <v>16</v>
      </c>
      <c r="L54" s="7">
        <f t="shared" si="25"/>
        <v>64</v>
      </c>
      <c r="M54" s="8" t="str">
        <f>IF(J54=4,RANK(L54,$AA$19:$AA$332,0)+COUNTIF($AA$1:AA53,AA54),"")&amp;IF(J54=5,RANK(L54,$AB$19:$AB$332,0)+COUNTIF($AB$1:AB53,AB54),"")&amp;IF(J54=6,RANK(L54,$AC$19:$AC$332,0)+COUNTIF($AC$1:AC53,AC54),"")&amp;IF(J54=7,RANK(L54,$AD$19:$AD$332,0)+COUNTIF($AD$1:AD53,AD54),"")&amp;IF(J54=8,RANK(L54,$AE$19:$AE$332,0)+COUNTIF($AE$1:AE53,AE54),"")&amp;IF(J54=9,RANK(L54,$AF$19:$AF$332,0)+COUNTIF($AF$1:AF53,AF54),"")&amp;IF(J54=10,RANK(L54,$AG$19:$AG$332,0)+COUNTIF($AG$1:AG53,AG54),"")&amp;IF(J54=11,RANK(L54,$AH$19:$AH$332,0)+COUNTIF($AH$1:AH53,AH54),"")</f>
        <v>36</v>
      </c>
      <c r="N54" s="9" t="s">
        <v>235</v>
      </c>
      <c r="Z54" s="10">
        <f t="shared" si="27"/>
        <v>108</v>
      </c>
      <c r="AA54" s="10" t="str">
        <f t="shared" si="28"/>
        <v/>
      </c>
      <c r="AB54" s="10" t="str">
        <f t="shared" si="29"/>
        <v/>
      </c>
      <c r="AC54" s="10" t="str">
        <f t="shared" si="30"/>
        <v/>
      </c>
      <c r="AD54" s="10" t="str">
        <f t="shared" si="31"/>
        <v/>
      </c>
      <c r="AE54" s="10">
        <f t="shared" si="32"/>
        <v>64</v>
      </c>
      <c r="AF54" s="10" t="str">
        <f t="shared" si="33"/>
        <v/>
      </c>
      <c r="AG54" s="10" t="str">
        <f t="shared" si="34"/>
        <v/>
      </c>
      <c r="AH54" s="10" t="str">
        <f t="shared" si="35"/>
        <v/>
      </c>
      <c r="AI54" s="13" t="str">
        <f t="shared" si="26"/>
        <v>36</v>
      </c>
      <c r="AJ54" s="11">
        <f t="shared" si="36"/>
        <v>36</v>
      </c>
    </row>
    <row r="55" spans="1:36" x14ac:dyDescent="0.25">
      <c r="A55" s="1">
        <v>37</v>
      </c>
      <c r="B55" s="4">
        <v>48</v>
      </c>
      <c r="C55" s="9" t="s">
        <v>82</v>
      </c>
      <c r="D55" s="9" t="s">
        <v>161</v>
      </c>
      <c r="E55" s="9" t="s">
        <v>47</v>
      </c>
      <c r="F55" s="9">
        <v>3568957091</v>
      </c>
      <c r="G55" s="9" t="s">
        <v>41</v>
      </c>
      <c r="H55" s="27"/>
      <c r="I55" s="6">
        <v>8</v>
      </c>
      <c r="J55" s="6">
        <v>8</v>
      </c>
      <c r="K55" s="9">
        <v>16</v>
      </c>
      <c r="L55" s="7">
        <f t="shared" si="25"/>
        <v>64</v>
      </c>
      <c r="M55" s="8" t="str">
        <f>IF(J55=4,RANK(L55,$AA$19:$AA$332,0)+COUNTIF($AA$1:AA54,AA55),"")&amp;IF(J55=5,RANK(L55,$AB$19:$AB$332,0)+COUNTIF($AB$1:AB54,AB55),"")&amp;IF(J55=6,RANK(L55,$AC$19:$AC$332,0)+COUNTIF($AC$1:AC54,AC55),"")&amp;IF(J55=7,RANK(L55,$AD$19:$AD$332,0)+COUNTIF($AD$1:AD54,AD55),"")&amp;IF(J55=8,RANK(L55,$AE$19:$AE$332,0)+COUNTIF($AE$1:AE54,AE55),"")&amp;IF(J55=9,RANK(L55,$AF$19:$AF$332,0)+COUNTIF($AF$1:AF54,AF55),"")&amp;IF(J55=10,RANK(L55,$AG$19:$AG$332,0)+COUNTIF($AG$1:AG54,AG55),"")&amp;IF(J55=11,RANK(L55,$AH$19:$AH$332,0)+COUNTIF($AH$1:AH54,AH55),"")</f>
        <v>37</v>
      </c>
      <c r="N55" s="9" t="s">
        <v>235</v>
      </c>
      <c r="Z55" s="10">
        <f t="shared" si="27"/>
        <v>108</v>
      </c>
      <c r="AA55" s="10" t="str">
        <f t="shared" si="28"/>
        <v/>
      </c>
      <c r="AB55" s="10" t="str">
        <f t="shared" si="29"/>
        <v/>
      </c>
      <c r="AC55" s="10" t="str">
        <f t="shared" si="30"/>
        <v/>
      </c>
      <c r="AD55" s="10" t="str">
        <f t="shared" si="31"/>
        <v/>
      </c>
      <c r="AE55" s="10">
        <f t="shared" si="32"/>
        <v>64</v>
      </c>
      <c r="AF55" s="10" t="str">
        <f t="shared" si="33"/>
        <v/>
      </c>
      <c r="AG55" s="10" t="str">
        <f t="shared" si="34"/>
        <v/>
      </c>
      <c r="AH55" s="10" t="str">
        <f t="shared" si="35"/>
        <v/>
      </c>
      <c r="AI55" s="13" t="str">
        <f t="shared" si="26"/>
        <v>36</v>
      </c>
      <c r="AJ55" s="11">
        <f t="shared" si="36"/>
        <v>36</v>
      </c>
    </row>
    <row r="56" spans="1:36" x14ac:dyDescent="0.25">
      <c r="A56" s="1">
        <v>38</v>
      </c>
      <c r="B56" s="4">
        <v>48</v>
      </c>
      <c r="C56" s="9" t="s">
        <v>164</v>
      </c>
      <c r="D56" s="9" t="s">
        <v>101</v>
      </c>
      <c r="E56" s="9" t="s">
        <v>52</v>
      </c>
      <c r="F56" s="9">
        <v>3836200524</v>
      </c>
      <c r="G56" s="9" t="s">
        <v>53</v>
      </c>
      <c r="H56" s="27"/>
      <c r="I56" s="6">
        <v>8</v>
      </c>
      <c r="J56" s="6">
        <v>8</v>
      </c>
      <c r="K56" s="9">
        <v>16</v>
      </c>
      <c r="L56" s="7">
        <f t="shared" si="25"/>
        <v>64</v>
      </c>
      <c r="M56" s="8" t="str">
        <f>IF(J56=4,RANK(L56,$AA$19:$AA$332,0)+COUNTIF($AA$1:AA55,AA56),"")&amp;IF(J56=5,RANK(L56,$AB$19:$AB$332,0)+COUNTIF($AB$1:AB55,AB56),"")&amp;IF(J56=6,RANK(L56,$AC$19:$AC$332,0)+COUNTIF($AC$1:AC55,AC56),"")&amp;IF(J56=7,RANK(L56,$AD$19:$AD$332,0)+COUNTIF($AD$1:AD55,AD56),"")&amp;IF(J56=8,RANK(L56,$AE$19:$AE$332,0)+COUNTIF($AE$1:AE55,AE56),"")&amp;IF(J56=9,RANK(L56,$AF$19:$AF$332,0)+COUNTIF($AF$1:AF55,AF56),"")&amp;IF(J56=10,RANK(L56,$AG$19:$AG$332,0)+COUNTIF($AG$1:AG55,AG56),"")&amp;IF(J56=11,RANK(L56,$AH$19:$AH$332,0)+COUNTIF($AH$1:AH55,AH56),"")</f>
        <v>38</v>
      </c>
      <c r="N56" s="9" t="s">
        <v>236</v>
      </c>
      <c r="Z56" s="10" t="str">
        <f t="shared" si="27"/>
        <v/>
      </c>
      <c r="AA56" s="10" t="str">
        <f t="shared" si="28"/>
        <v/>
      </c>
      <c r="AB56" s="10" t="str">
        <f t="shared" si="29"/>
        <v/>
      </c>
      <c r="AC56" s="10" t="str">
        <f t="shared" si="30"/>
        <v/>
      </c>
      <c r="AD56" s="10" t="str">
        <f t="shared" si="31"/>
        <v/>
      </c>
      <c r="AE56" s="10">
        <f t="shared" si="32"/>
        <v>64</v>
      </c>
      <c r="AF56" s="10" t="str">
        <f t="shared" si="33"/>
        <v/>
      </c>
      <c r="AG56" s="10" t="str">
        <f t="shared" si="34"/>
        <v/>
      </c>
      <c r="AH56" s="10" t="str">
        <f t="shared" si="35"/>
        <v/>
      </c>
      <c r="AI56" s="13" t="str">
        <f t="shared" si="26"/>
        <v>36</v>
      </c>
      <c r="AJ56" s="11">
        <f t="shared" si="36"/>
        <v>36</v>
      </c>
    </row>
    <row r="57" spans="1:36" x14ac:dyDescent="0.25">
      <c r="A57" s="1">
        <v>39</v>
      </c>
      <c r="B57" s="4">
        <v>48</v>
      </c>
      <c r="C57" s="9" t="s">
        <v>527</v>
      </c>
      <c r="D57" s="9" t="s">
        <v>64</v>
      </c>
      <c r="E57" s="9" t="s">
        <v>402</v>
      </c>
      <c r="F57" s="9">
        <v>3402564603</v>
      </c>
      <c r="G57" s="9" t="s">
        <v>41</v>
      </c>
      <c r="H57" s="27"/>
      <c r="I57" s="6">
        <v>8</v>
      </c>
      <c r="J57" s="6">
        <v>8</v>
      </c>
      <c r="K57" s="9">
        <v>16</v>
      </c>
      <c r="L57" s="7">
        <f t="shared" si="25"/>
        <v>64</v>
      </c>
      <c r="M57" s="8" t="str">
        <f>IF(J57=4,RANK(L57,$AA$19:$AA$332,0)+COUNTIF($AA$1:AA56,AA57),"")&amp;IF(J57=5,RANK(L57,$AB$19:$AB$332,0)+COUNTIF($AB$1:AB56,AB57),"")&amp;IF(J57=6,RANK(L57,$AC$19:$AC$332,0)+COUNTIF($AC$1:AC56,AC57),"")&amp;IF(J57=7,RANK(L57,$AD$19:$AD$332,0)+COUNTIF($AD$1:AD56,AD57),"")&amp;IF(J57=8,RANK(L57,$AE$19:$AE$332,0)+COUNTIF($AE$1:AE56,AE57),"")&amp;IF(J57=9,RANK(L57,$AF$19:$AF$332,0)+COUNTIF($AF$1:AF56,AF57),"")&amp;IF(J57=10,RANK(L57,$AG$19:$AG$332,0)+COUNTIF($AG$1:AG56,AG57),"")&amp;IF(J57=11,RANK(L57,$AH$19:$AH$332,0)+COUNTIF($AH$1:AH56,AH57),"")</f>
        <v>39</v>
      </c>
      <c r="N57" s="9" t="s">
        <v>235</v>
      </c>
      <c r="Z57" s="10">
        <f t="shared" si="27"/>
        <v>108</v>
      </c>
      <c r="AA57" s="10" t="str">
        <f t="shared" si="28"/>
        <v/>
      </c>
      <c r="AB57" s="10" t="str">
        <f t="shared" si="29"/>
        <v/>
      </c>
      <c r="AC57" s="10" t="str">
        <f t="shared" si="30"/>
        <v/>
      </c>
      <c r="AD57" s="10" t="str">
        <f t="shared" si="31"/>
        <v/>
      </c>
      <c r="AE57" s="10">
        <f t="shared" si="32"/>
        <v>64</v>
      </c>
      <c r="AF57" s="10" t="str">
        <f t="shared" si="33"/>
        <v/>
      </c>
      <c r="AG57" s="10" t="str">
        <f t="shared" si="34"/>
        <v/>
      </c>
      <c r="AH57" s="10" t="str">
        <f t="shared" si="35"/>
        <v/>
      </c>
      <c r="AI57" s="13" t="str">
        <f t="shared" si="26"/>
        <v>36</v>
      </c>
      <c r="AJ57" s="11">
        <f t="shared" si="36"/>
        <v>36</v>
      </c>
    </row>
    <row r="58" spans="1:36" x14ac:dyDescent="0.25">
      <c r="A58" s="1">
        <v>40</v>
      </c>
      <c r="B58" s="4">
        <v>48</v>
      </c>
      <c r="C58" s="9" t="s">
        <v>528</v>
      </c>
      <c r="D58" s="9" t="s">
        <v>64</v>
      </c>
      <c r="E58" s="9" t="s">
        <v>105</v>
      </c>
      <c r="F58" s="9">
        <v>3858255030</v>
      </c>
      <c r="G58" s="9" t="s">
        <v>43</v>
      </c>
      <c r="H58" s="27"/>
      <c r="I58" s="6">
        <v>8</v>
      </c>
      <c r="J58" s="6">
        <v>8</v>
      </c>
      <c r="K58" s="9">
        <v>16</v>
      </c>
      <c r="L58" s="7">
        <f t="shared" si="25"/>
        <v>64</v>
      </c>
      <c r="M58" s="8" t="str">
        <f>IF(J58=4,RANK(L58,$AA$19:$AA$332,0)+COUNTIF($AA$1:AA57,AA58),"")&amp;IF(J58=5,RANK(L58,$AB$19:$AB$332,0)+COUNTIF($AB$1:AB57,AB58),"")&amp;IF(J58=6,RANK(L58,$AC$19:$AC$332,0)+COUNTIF($AC$1:AC57,AC58),"")&amp;IF(J58=7,RANK(L58,$AD$19:$AD$332,0)+COUNTIF($AD$1:AD57,AD58),"")&amp;IF(J58=8,RANK(L58,$AE$19:$AE$332,0)+COUNTIF($AE$1:AE57,AE58),"")&amp;IF(J58=9,RANK(L58,$AF$19:$AF$332,0)+COUNTIF($AF$1:AF57,AF58),"")&amp;IF(J58=10,RANK(L58,$AG$19:$AG$332,0)+COUNTIF($AG$1:AG57,AG58),"")&amp;IF(J58=11,RANK(L58,$AH$19:$AH$332,0)+COUNTIF($AH$1:AH57,AH58),"")</f>
        <v>40</v>
      </c>
      <c r="N58" s="9" t="s">
        <v>235</v>
      </c>
      <c r="Z58" s="10">
        <f t="shared" si="27"/>
        <v>108</v>
      </c>
      <c r="AA58" s="10" t="str">
        <f t="shared" si="28"/>
        <v/>
      </c>
      <c r="AB58" s="10" t="str">
        <f t="shared" si="29"/>
        <v/>
      </c>
      <c r="AC58" s="10" t="str">
        <f t="shared" si="30"/>
        <v/>
      </c>
      <c r="AD58" s="10" t="str">
        <f t="shared" si="31"/>
        <v/>
      </c>
      <c r="AE58" s="10">
        <f t="shared" si="32"/>
        <v>64</v>
      </c>
      <c r="AF58" s="10" t="str">
        <f t="shared" si="33"/>
        <v/>
      </c>
      <c r="AG58" s="10" t="str">
        <f t="shared" si="34"/>
        <v/>
      </c>
      <c r="AH58" s="10" t="str">
        <f t="shared" si="35"/>
        <v/>
      </c>
      <c r="AI58" s="13" t="str">
        <f t="shared" si="26"/>
        <v>36</v>
      </c>
      <c r="AJ58" s="11">
        <f t="shared" si="36"/>
        <v>36</v>
      </c>
    </row>
    <row r="59" spans="1:36" x14ac:dyDescent="0.25">
      <c r="A59" s="1">
        <v>41</v>
      </c>
      <c r="B59" s="4">
        <v>48</v>
      </c>
      <c r="C59" s="9" t="s">
        <v>481</v>
      </c>
      <c r="D59" s="9" t="s">
        <v>39</v>
      </c>
      <c r="E59" s="9" t="s">
        <v>215</v>
      </c>
      <c r="F59" s="9">
        <v>3455399849</v>
      </c>
      <c r="G59" s="9" t="s">
        <v>367</v>
      </c>
      <c r="H59" s="27"/>
      <c r="I59" s="6">
        <v>8</v>
      </c>
      <c r="J59" s="6">
        <v>8</v>
      </c>
      <c r="K59" s="9">
        <v>16</v>
      </c>
      <c r="L59" s="7">
        <f t="shared" si="25"/>
        <v>64</v>
      </c>
      <c r="M59" s="8" t="str">
        <f>IF(J59=4,RANK(L59,$AA$19:$AA$332,0)+COUNTIF($AA$1:AA58,AA59),"")&amp;IF(J59=5,RANK(L59,$AB$19:$AB$332,0)+COUNTIF($AB$1:AB58,AB59),"")&amp;IF(J59=6,RANK(L59,$AC$19:$AC$332,0)+COUNTIF($AC$1:AC58,AC59),"")&amp;IF(J59=7,RANK(L59,$AD$19:$AD$332,0)+COUNTIF($AD$1:AD58,AD59),"")&amp;IF(J59=8,RANK(L59,$AE$19:$AE$332,0)+COUNTIF($AE$1:AE58,AE59),"")&amp;IF(J59=9,RANK(L59,$AF$19:$AF$332,0)+COUNTIF($AF$1:AF58,AF59),"")&amp;IF(J59=10,RANK(L59,$AG$19:$AG$332,0)+COUNTIF($AG$1:AG58,AG59),"")&amp;IF(J59=11,RANK(L59,$AH$19:$AH$332,0)+COUNTIF($AH$1:AH58,AH59),"")</f>
        <v>41</v>
      </c>
      <c r="N59" s="9" t="s">
        <v>235</v>
      </c>
      <c r="Z59" s="10">
        <f t="shared" si="27"/>
        <v>108</v>
      </c>
      <c r="AA59" s="10" t="str">
        <f t="shared" si="28"/>
        <v/>
      </c>
      <c r="AB59" s="10" t="str">
        <f t="shared" si="29"/>
        <v/>
      </c>
      <c r="AC59" s="10" t="str">
        <f t="shared" si="30"/>
        <v/>
      </c>
      <c r="AD59" s="10" t="str">
        <f t="shared" si="31"/>
        <v/>
      </c>
      <c r="AE59" s="10">
        <f t="shared" si="32"/>
        <v>64</v>
      </c>
      <c r="AF59" s="10" t="str">
        <f t="shared" si="33"/>
        <v/>
      </c>
      <c r="AG59" s="10" t="str">
        <f t="shared" si="34"/>
        <v/>
      </c>
      <c r="AH59" s="10" t="str">
        <f t="shared" si="35"/>
        <v/>
      </c>
      <c r="AI59" s="13" t="str">
        <f t="shared" si="26"/>
        <v>36</v>
      </c>
      <c r="AJ59" s="11">
        <f t="shared" si="36"/>
        <v>36</v>
      </c>
    </row>
    <row r="60" spans="1:36" x14ac:dyDescent="0.25">
      <c r="A60" s="1">
        <v>42</v>
      </c>
      <c r="B60" s="4">
        <v>48</v>
      </c>
      <c r="C60" s="9" t="s">
        <v>529</v>
      </c>
      <c r="D60" s="9" t="s">
        <v>530</v>
      </c>
      <c r="E60" s="9" t="s">
        <v>531</v>
      </c>
      <c r="F60" s="9">
        <v>2544112146</v>
      </c>
      <c r="G60" s="9" t="s">
        <v>53</v>
      </c>
      <c r="H60" s="27"/>
      <c r="I60" s="6">
        <v>8</v>
      </c>
      <c r="J60" s="6">
        <v>8</v>
      </c>
      <c r="K60" s="9">
        <v>16</v>
      </c>
      <c r="L60" s="7">
        <f t="shared" si="25"/>
        <v>64</v>
      </c>
      <c r="M60" s="8" t="str">
        <f>IF(J60=4,RANK(L60,$AA$19:$AA$332,0)+COUNTIF($AA$1:AA59,AA60),"")&amp;IF(J60=5,RANK(L60,$AB$19:$AB$332,0)+COUNTIF($AB$1:AB59,AB60),"")&amp;IF(J60=6,RANK(L60,$AC$19:$AC$332,0)+COUNTIF($AC$1:AC59,AC60),"")&amp;IF(J60=7,RANK(L60,$AD$19:$AD$332,0)+COUNTIF($AD$1:AD59,AD60),"")&amp;IF(J60=8,RANK(L60,$AE$19:$AE$332,0)+COUNTIF($AE$1:AE59,AE60),"")&amp;IF(J60=9,RANK(L60,$AF$19:$AF$332,0)+COUNTIF($AF$1:AF59,AF60),"")&amp;IF(J60=10,RANK(L60,$AG$19:$AG$332,0)+COUNTIF($AG$1:AG59,AG60),"")&amp;IF(J60=11,RANK(L60,$AH$19:$AH$332,0)+COUNTIF($AH$1:AH59,AH60),"")</f>
        <v>42</v>
      </c>
      <c r="N60" s="9" t="s">
        <v>236</v>
      </c>
      <c r="Z60" s="10" t="str">
        <f t="shared" si="27"/>
        <v/>
      </c>
      <c r="AA60" s="10" t="str">
        <f t="shared" si="28"/>
        <v/>
      </c>
      <c r="AB60" s="10" t="str">
        <f t="shared" si="29"/>
        <v/>
      </c>
      <c r="AC60" s="10" t="str">
        <f t="shared" si="30"/>
        <v/>
      </c>
      <c r="AD60" s="10" t="str">
        <f t="shared" si="31"/>
        <v/>
      </c>
      <c r="AE60" s="10">
        <f t="shared" si="32"/>
        <v>64</v>
      </c>
      <c r="AF60" s="10" t="str">
        <f t="shared" si="33"/>
        <v/>
      </c>
      <c r="AG60" s="10" t="str">
        <f t="shared" si="34"/>
        <v/>
      </c>
      <c r="AH60" s="10" t="str">
        <f t="shared" si="35"/>
        <v/>
      </c>
      <c r="AI60" s="13" t="str">
        <f t="shared" si="26"/>
        <v>36</v>
      </c>
      <c r="AJ60" s="11">
        <f t="shared" si="36"/>
        <v>36</v>
      </c>
    </row>
    <row r="61" spans="1:36" x14ac:dyDescent="0.25">
      <c r="A61" s="1">
        <v>43</v>
      </c>
      <c r="B61" s="4">
        <v>48</v>
      </c>
      <c r="C61" s="9" t="s">
        <v>95</v>
      </c>
      <c r="D61" s="9" t="s">
        <v>262</v>
      </c>
      <c r="E61" s="9" t="s">
        <v>47</v>
      </c>
      <c r="F61" s="9">
        <v>3892507729</v>
      </c>
      <c r="G61" s="9" t="s">
        <v>43</v>
      </c>
      <c r="H61" s="27"/>
      <c r="I61" s="6">
        <v>8</v>
      </c>
      <c r="J61" s="6">
        <v>8</v>
      </c>
      <c r="K61" s="9">
        <v>15</v>
      </c>
      <c r="L61" s="7">
        <f t="shared" si="25"/>
        <v>60</v>
      </c>
      <c r="M61" s="8" t="str">
        <f>IF(J61=4,RANK(L61,$AA$19:$AA$332,0)+COUNTIF($AA$1:AA60,AA61),"")&amp;IF(J61=5,RANK(L61,$AB$19:$AB$332,0)+COUNTIF($AB$1:AB60,AB61),"")&amp;IF(J61=6,RANK(L61,$AC$19:$AC$332,0)+COUNTIF($AC$1:AC60,AC61),"")&amp;IF(J61=7,RANK(L61,$AD$19:$AD$332,0)+COUNTIF($AD$1:AD60,AD61),"")&amp;IF(J61=8,RANK(L61,$AE$19:$AE$332,0)+COUNTIF($AE$1:AE60,AE61),"")&amp;IF(J61=9,RANK(L61,$AF$19:$AF$332,0)+COUNTIF($AF$1:AF60,AF61),"")&amp;IF(J61=10,RANK(L61,$AG$19:$AG$332,0)+COUNTIF($AG$1:AG60,AG61),"")&amp;IF(J61=11,RANK(L61,$AH$19:$AH$332,0)+COUNTIF($AH$1:AH60,AH61),"")</f>
        <v>43</v>
      </c>
      <c r="N61" s="9" t="s">
        <v>235</v>
      </c>
      <c r="Z61" s="10">
        <f t="shared" si="27"/>
        <v>108</v>
      </c>
      <c r="AA61" s="10" t="str">
        <f t="shared" si="28"/>
        <v/>
      </c>
      <c r="AB61" s="10" t="str">
        <f t="shared" si="29"/>
        <v/>
      </c>
      <c r="AC61" s="10" t="str">
        <f t="shared" si="30"/>
        <v/>
      </c>
      <c r="AD61" s="10" t="str">
        <f t="shared" si="31"/>
        <v/>
      </c>
      <c r="AE61" s="10">
        <f t="shared" si="32"/>
        <v>60</v>
      </c>
      <c r="AF61" s="10" t="str">
        <f t="shared" si="33"/>
        <v/>
      </c>
      <c r="AG61" s="10" t="str">
        <f t="shared" si="34"/>
        <v/>
      </c>
      <c r="AH61" s="10" t="str">
        <f t="shared" si="35"/>
        <v/>
      </c>
      <c r="AI61" s="13" t="str">
        <f t="shared" si="26"/>
        <v>43</v>
      </c>
      <c r="AJ61" s="11">
        <f t="shared" si="36"/>
        <v>43</v>
      </c>
    </row>
    <row r="62" spans="1:36" x14ac:dyDescent="0.25">
      <c r="A62" s="1">
        <v>44</v>
      </c>
      <c r="B62" s="4">
        <v>48</v>
      </c>
      <c r="C62" s="9" t="s">
        <v>532</v>
      </c>
      <c r="D62" s="9" t="s">
        <v>230</v>
      </c>
      <c r="E62" s="9" t="s">
        <v>122</v>
      </c>
      <c r="F62" s="9">
        <v>1898320793</v>
      </c>
      <c r="G62" s="9" t="s">
        <v>62</v>
      </c>
      <c r="H62" s="27"/>
      <c r="I62" s="6">
        <v>8</v>
      </c>
      <c r="J62" s="6">
        <v>8</v>
      </c>
      <c r="K62" s="9">
        <v>15</v>
      </c>
      <c r="L62" s="7">
        <f t="shared" si="25"/>
        <v>60</v>
      </c>
      <c r="M62" s="8" t="str">
        <f>IF(J62=4,RANK(L62,$AA$19:$AA$332,0)+COUNTIF($AA$1:AA61,AA62),"")&amp;IF(J62=5,RANK(L62,$AB$19:$AB$332,0)+COUNTIF($AB$1:AB61,AB62),"")&amp;IF(J62=6,RANK(L62,$AC$19:$AC$332,0)+COUNTIF($AC$1:AC61,AC62),"")&amp;IF(J62=7,RANK(L62,$AD$19:$AD$332,0)+COUNTIF($AD$1:AD61,AD62),"")&amp;IF(J62=8,RANK(L62,$AE$19:$AE$332,0)+COUNTIF($AE$1:AE61,AE62),"")&amp;IF(J62=9,RANK(L62,$AF$19:$AF$332,0)+COUNTIF($AF$1:AF61,AF62),"")&amp;IF(J62=10,RANK(L62,$AG$19:$AG$332,0)+COUNTIF($AG$1:AG61,AG62),"")&amp;IF(J62=11,RANK(L62,$AH$19:$AH$332,0)+COUNTIF($AH$1:AH61,AH62),"")</f>
        <v>44</v>
      </c>
      <c r="N62" s="9" t="s">
        <v>236</v>
      </c>
      <c r="Z62" s="10" t="str">
        <f t="shared" si="27"/>
        <v/>
      </c>
      <c r="AA62" s="10" t="str">
        <f t="shared" si="28"/>
        <v/>
      </c>
      <c r="AB62" s="10" t="str">
        <f t="shared" si="29"/>
        <v/>
      </c>
      <c r="AC62" s="10" t="str">
        <f t="shared" si="30"/>
        <v/>
      </c>
      <c r="AD62" s="10" t="str">
        <f t="shared" si="31"/>
        <v/>
      </c>
      <c r="AE62" s="10">
        <f t="shared" si="32"/>
        <v>60</v>
      </c>
      <c r="AF62" s="10" t="str">
        <f t="shared" si="33"/>
        <v/>
      </c>
      <c r="AG62" s="10" t="str">
        <f t="shared" si="34"/>
        <v/>
      </c>
      <c r="AH62" s="10" t="str">
        <f t="shared" si="35"/>
        <v/>
      </c>
      <c r="AI62" s="13" t="str">
        <f t="shared" si="26"/>
        <v>43</v>
      </c>
      <c r="AJ62" s="11">
        <f t="shared" si="36"/>
        <v>43</v>
      </c>
    </row>
    <row r="63" spans="1:36" x14ac:dyDescent="0.25">
      <c r="A63" s="1">
        <v>45</v>
      </c>
      <c r="B63" s="4">
        <v>48</v>
      </c>
      <c r="C63" s="9" t="s">
        <v>391</v>
      </c>
      <c r="D63" s="9" t="s">
        <v>88</v>
      </c>
      <c r="E63" s="9" t="s">
        <v>40</v>
      </c>
      <c r="F63" s="9">
        <v>3147182891</v>
      </c>
      <c r="G63" s="9" t="s">
        <v>118</v>
      </c>
      <c r="H63" s="27"/>
      <c r="I63" s="6">
        <v>8</v>
      </c>
      <c r="J63" s="6">
        <v>8</v>
      </c>
      <c r="K63" s="9">
        <v>15</v>
      </c>
      <c r="L63" s="7">
        <f t="shared" si="25"/>
        <v>60</v>
      </c>
      <c r="M63" s="8" t="str">
        <f>IF(J63=4,RANK(L63,$AA$19:$AA$332,0)+COUNTIF($AA$1:AA62,AA63),"")&amp;IF(J63=5,RANK(L63,$AB$19:$AB$332,0)+COUNTIF($AB$1:AB62,AB63),"")&amp;IF(J63=6,RANK(L63,$AC$19:$AC$332,0)+COUNTIF($AC$1:AC62,AC63),"")&amp;IF(J63=7,RANK(L63,$AD$19:$AD$332,0)+COUNTIF($AD$1:AD62,AD63),"")&amp;IF(J63=8,RANK(L63,$AE$19:$AE$332,0)+COUNTIF($AE$1:AE62,AE63),"")&amp;IF(J63=9,RANK(L63,$AF$19:$AF$332,0)+COUNTIF($AF$1:AF62,AF63),"")&amp;IF(J63=10,RANK(L63,$AG$19:$AG$332,0)+COUNTIF($AG$1:AG62,AG63),"")&amp;IF(J63=11,RANK(L63,$AH$19:$AH$332,0)+COUNTIF($AH$1:AH62,AH63),"")</f>
        <v>45</v>
      </c>
      <c r="N63" s="9" t="s">
        <v>235</v>
      </c>
      <c r="Z63" s="10">
        <f t="shared" si="27"/>
        <v>108</v>
      </c>
      <c r="AA63" s="10" t="str">
        <f t="shared" si="28"/>
        <v/>
      </c>
      <c r="AB63" s="10" t="str">
        <f t="shared" si="29"/>
        <v/>
      </c>
      <c r="AC63" s="10" t="str">
        <f t="shared" si="30"/>
        <v/>
      </c>
      <c r="AD63" s="10" t="str">
        <f t="shared" si="31"/>
        <v/>
      </c>
      <c r="AE63" s="10">
        <f t="shared" si="32"/>
        <v>60</v>
      </c>
      <c r="AF63" s="10" t="str">
        <f t="shared" si="33"/>
        <v/>
      </c>
      <c r="AG63" s="10" t="str">
        <f t="shared" si="34"/>
        <v/>
      </c>
      <c r="AH63" s="10" t="str">
        <f t="shared" si="35"/>
        <v/>
      </c>
      <c r="AI63" s="13" t="str">
        <f t="shared" si="26"/>
        <v>43</v>
      </c>
      <c r="AJ63" s="11">
        <f t="shared" si="36"/>
        <v>43</v>
      </c>
    </row>
    <row r="64" spans="1:36" x14ac:dyDescent="0.25">
      <c r="A64" s="1">
        <v>46</v>
      </c>
      <c r="B64" s="4">
        <v>48</v>
      </c>
      <c r="C64" s="9" t="s">
        <v>533</v>
      </c>
      <c r="D64" s="9" t="s">
        <v>78</v>
      </c>
      <c r="E64" s="9" t="s">
        <v>128</v>
      </c>
      <c r="F64" s="9">
        <v>2332292428</v>
      </c>
      <c r="G64" s="9" t="s">
        <v>43</v>
      </c>
      <c r="H64" s="27"/>
      <c r="I64" s="6">
        <v>8</v>
      </c>
      <c r="J64" s="6">
        <v>8</v>
      </c>
      <c r="K64" s="9">
        <v>15</v>
      </c>
      <c r="L64" s="7">
        <f t="shared" si="25"/>
        <v>60</v>
      </c>
      <c r="M64" s="8" t="str">
        <f>IF(J64=4,RANK(L64,$AA$19:$AA$332,0)+COUNTIF($AA$1:AA63,AA64),"")&amp;IF(J64=5,RANK(L64,$AB$19:$AB$332,0)+COUNTIF($AB$1:AB63,AB64),"")&amp;IF(J64=6,RANK(L64,$AC$19:$AC$332,0)+COUNTIF($AC$1:AC63,AC64),"")&amp;IF(J64=7,RANK(L64,$AD$19:$AD$332,0)+COUNTIF($AD$1:AD63,AD64),"")&amp;IF(J64=8,RANK(L64,$AE$19:$AE$332,0)+COUNTIF($AE$1:AE63,AE64),"")&amp;IF(J64=9,RANK(L64,$AF$19:$AF$332,0)+COUNTIF($AF$1:AF63,AF64),"")&amp;IF(J64=10,RANK(L64,$AG$19:$AG$332,0)+COUNTIF($AG$1:AG63,AG64),"")&amp;IF(J64=11,RANK(L64,$AH$19:$AH$332,0)+COUNTIF($AH$1:AH63,AH64),"")</f>
        <v>46</v>
      </c>
      <c r="N64" s="9" t="s">
        <v>235</v>
      </c>
      <c r="Z64" s="10">
        <f t="shared" si="27"/>
        <v>108</v>
      </c>
      <c r="AA64" s="10" t="str">
        <f t="shared" si="28"/>
        <v/>
      </c>
      <c r="AB64" s="10" t="str">
        <f t="shared" si="29"/>
        <v/>
      </c>
      <c r="AC64" s="10" t="str">
        <f t="shared" si="30"/>
        <v/>
      </c>
      <c r="AD64" s="10" t="str">
        <f t="shared" si="31"/>
        <v/>
      </c>
      <c r="AE64" s="10">
        <f t="shared" si="32"/>
        <v>60</v>
      </c>
      <c r="AF64" s="10" t="str">
        <f t="shared" si="33"/>
        <v/>
      </c>
      <c r="AG64" s="10" t="str">
        <f t="shared" si="34"/>
        <v/>
      </c>
      <c r="AH64" s="10" t="str">
        <f t="shared" si="35"/>
        <v/>
      </c>
      <c r="AI64" s="13" t="str">
        <f t="shared" si="26"/>
        <v>43</v>
      </c>
      <c r="AJ64" s="11">
        <f t="shared" si="36"/>
        <v>43</v>
      </c>
    </row>
    <row r="65" spans="1:36" x14ac:dyDescent="0.25">
      <c r="A65" s="1">
        <v>47</v>
      </c>
      <c r="B65" s="4">
        <v>48</v>
      </c>
      <c r="C65" s="9" t="s">
        <v>316</v>
      </c>
      <c r="D65" s="9" t="s">
        <v>96</v>
      </c>
      <c r="E65" s="9" t="s">
        <v>40</v>
      </c>
      <c r="F65" s="9">
        <v>213891422</v>
      </c>
      <c r="G65" s="9" t="s">
        <v>41</v>
      </c>
      <c r="H65" s="27"/>
      <c r="I65" s="6">
        <v>8</v>
      </c>
      <c r="J65" s="6">
        <v>8</v>
      </c>
      <c r="K65" s="9">
        <v>15</v>
      </c>
      <c r="L65" s="7">
        <f t="shared" si="25"/>
        <v>60</v>
      </c>
      <c r="M65" s="8" t="str">
        <f>IF(J65=4,RANK(L65,$AA$19:$AA$332,0)+COUNTIF($AA$1:AA64,AA65),"")&amp;IF(J65=5,RANK(L65,$AB$19:$AB$332,0)+COUNTIF($AB$1:AB64,AB65),"")&amp;IF(J65=6,RANK(L65,$AC$19:$AC$332,0)+COUNTIF($AC$1:AC64,AC65),"")&amp;IF(J65=7,RANK(L65,$AD$19:$AD$332,0)+COUNTIF($AD$1:AD64,AD65),"")&amp;IF(J65=8,RANK(L65,$AE$19:$AE$332,0)+COUNTIF($AE$1:AE64,AE65),"")&amp;IF(J65=9,RANK(L65,$AF$19:$AF$332,0)+COUNTIF($AF$1:AF64,AF65),"")&amp;IF(J65=10,RANK(L65,$AG$19:$AG$332,0)+COUNTIF($AG$1:AG64,AG65),"")&amp;IF(J65=11,RANK(L65,$AH$19:$AH$332,0)+COUNTIF($AH$1:AH64,AH65),"")</f>
        <v>47</v>
      </c>
      <c r="N65" s="9" t="s">
        <v>235</v>
      </c>
      <c r="Z65" s="10">
        <f t="shared" si="27"/>
        <v>108</v>
      </c>
      <c r="AA65" s="10" t="str">
        <f t="shared" si="28"/>
        <v/>
      </c>
      <c r="AB65" s="10" t="str">
        <f t="shared" si="29"/>
        <v/>
      </c>
      <c r="AC65" s="10" t="str">
        <f t="shared" si="30"/>
        <v/>
      </c>
      <c r="AD65" s="10" t="str">
        <f t="shared" si="31"/>
        <v/>
      </c>
      <c r="AE65" s="10">
        <f t="shared" si="32"/>
        <v>60</v>
      </c>
      <c r="AF65" s="10" t="str">
        <f t="shared" si="33"/>
        <v/>
      </c>
      <c r="AG65" s="10" t="str">
        <f t="shared" si="34"/>
        <v/>
      </c>
      <c r="AH65" s="10" t="str">
        <f t="shared" si="35"/>
        <v/>
      </c>
      <c r="AI65" s="13" t="str">
        <f t="shared" si="26"/>
        <v>43</v>
      </c>
      <c r="AJ65" s="11">
        <f t="shared" si="36"/>
        <v>43</v>
      </c>
    </row>
    <row r="66" spans="1:36" x14ac:dyDescent="0.25">
      <c r="A66" s="1">
        <v>48</v>
      </c>
      <c r="B66" s="4">
        <v>48</v>
      </c>
      <c r="C66" s="9" t="s">
        <v>534</v>
      </c>
      <c r="D66" s="9" t="s">
        <v>98</v>
      </c>
      <c r="E66" s="9" t="s">
        <v>47</v>
      </c>
      <c r="F66" s="9">
        <v>2097291961</v>
      </c>
      <c r="G66" s="9" t="s">
        <v>53</v>
      </c>
      <c r="H66" s="27"/>
      <c r="I66" s="6">
        <v>8</v>
      </c>
      <c r="J66" s="6">
        <v>8</v>
      </c>
      <c r="K66" s="9">
        <v>15</v>
      </c>
      <c r="L66" s="7">
        <f t="shared" si="25"/>
        <v>60</v>
      </c>
      <c r="M66" s="8" t="str">
        <f>IF(J66=4,RANK(L66,$AA$19:$AA$332,0)+COUNTIF($AA$1:AA65,AA66),"")&amp;IF(J66=5,RANK(L66,$AB$19:$AB$332,0)+COUNTIF($AB$1:AB65,AB66),"")&amp;IF(J66=6,RANK(L66,$AC$19:$AC$332,0)+COUNTIF($AC$1:AC65,AC66),"")&amp;IF(J66=7,RANK(L66,$AD$19:$AD$332,0)+COUNTIF($AD$1:AD65,AD66),"")&amp;IF(J66=8,RANK(L66,$AE$19:$AE$332,0)+COUNTIF($AE$1:AE65,AE66),"")&amp;IF(J66=9,RANK(L66,$AF$19:$AF$332,0)+COUNTIF($AF$1:AF65,AF66),"")&amp;IF(J66=10,RANK(L66,$AG$19:$AG$332,0)+COUNTIF($AG$1:AG65,AG66),"")&amp;IF(J66=11,RANK(L66,$AH$19:$AH$332,0)+COUNTIF($AH$1:AH65,AH66),"")</f>
        <v>48</v>
      </c>
      <c r="N66" s="9" t="s">
        <v>236</v>
      </c>
      <c r="Z66" s="10" t="str">
        <f t="shared" si="27"/>
        <v/>
      </c>
      <c r="AA66" s="10" t="str">
        <f t="shared" si="28"/>
        <v/>
      </c>
      <c r="AB66" s="10" t="str">
        <f t="shared" si="29"/>
        <v/>
      </c>
      <c r="AC66" s="10" t="str">
        <f t="shared" si="30"/>
        <v/>
      </c>
      <c r="AD66" s="10" t="str">
        <f t="shared" si="31"/>
        <v/>
      </c>
      <c r="AE66" s="10">
        <f t="shared" si="32"/>
        <v>60</v>
      </c>
      <c r="AF66" s="10" t="str">
        <f t="shared" si="33"/>
        <v/>
      </c>
      <c r="AG66" s="10" t="str">
        <f t="shared" si="34"/>
        <v/>
      </c>
      <c r="AH66" s="10" t="str">
        <f t="shared" si="35"/>
        <v/>
      </c>
      <c r="AI66" s="13" t="str">
        <f t="shared" si="26"/>
        <v>43</v>
      </c>
      <c r="AJ66" s="11">
        <f t="shared" si="36"/>
        <v>43</v>
      </c>
    </row>
    <row r="67" spans="1:36" x14ac:dyDescent="0.25">
      <c r="A67" s="1">
        <v>49</v>
      </c>
      <c r="B67" s="4">
        <v>48</v>
      </c>
      <c r="C67" s="9" t="s">
        <v>535</v>
      </c>
      <c r="D67" s="9" t="s">
        <v>49</v>
      </c>
      <c r="E67" s="9" t="s">
        <v>126</v>
      </c>
      <c r="F67" s="9">
        <v>945938553</v>
      </c>
      <c r="G67" s="9" t="s">
        <v>118</v>
      </c>
      <c r="H67" s="27"/>
      <c r="I67" s="6">
        <v>8</v>
      </c>
      <c r="J67" s="6">
        <v>8</v>
      </c>
      <c r="K67" s="9">
        <v>15</v>
      </c>
      <c r="L67" s="7">
        <f t="shared" si="25"/>
        <v>60</v>
      </c>
      <c r="M67" s="8" t="str">
        <f>IF(J67=4,RANK(L67,$AA$19:$AA$332,0)+COUNTIF($AA$1:AA66,AA67),"")&amp;IF(J67=5,RANK(L67,$AB$19:$AB$332,0)+COUNTIF($AB$1:AB66,AB67),"")&amp;IF(J67=6,RANK(L67,$AC$19:$AC$332,0)+COUNTIF($AC$1:AC66,AC67),"")&amp;IF(J67=7,RANK(L67,$AD$19:$AD$332,0)+COUNTIF($AD$1:AD66,AD67),"")&amp;IF(J67=8,RANK(L67,$AE$19:$AE$332,0)+COUNTIF($AE$1:AE66,AE67),"")&amp;IF(J67=9,RANK(L67,$AF$19:$AF$332,0)+COUNTIF($AF$1:AF66,AF67),"")&amp;IF(J67=10,RANK(L67,$AG$19:$AG$332,0)+COUNTIF($AG$1:AG66,AG67),"")&amp;IF(J67=11,RANK(L67,$AH$19:$AH$332,0)+COUNTIF($AH$1:AH66,AH67),"")</f>
        <v>49</v>
      </c>
      <c r="N67" s="9" t="s">
        <v>235</v>
      </c>
      <c r="Z67" s="10">
        <f t="shared" si="27"/>
        <v>108</v>
      </c>
      <c r="AA67" s="10" t="str">
        <f t="shared" si="28"/>
        <v/>
      </c>
      <c r="AB67" s="10" t="str">
        <f t="shared" si="29"/>
        <v/>
      </c>
      <c r="AC67" s="10" t="str">
        <f t="shared" si="30"/>
        <v/>
      </c>
      <c r="AD67" s="10" t="str">
        <f t="shared" si="31"/>
        <v/>
      </c>
      <c r="AE67" s="10">
        <f t="shared" si="32"/>
        <v>60</v>
      </c>
      <c r="AF67" s="10" t="str">
        <f t="shared" si="33"/>
        <v/>
      </c>
      <c r="AG67" s="10" t="str">
        <f t="shared" si="34"/>
        <v/>
      </c>
      <c r="AH67" s="10" t="str">
        <f t="shared" si="35"/>
        <v/>
      </c>
      <c r="AI67" s="13" t="str">
        <f t="shared" si="26"/>
        <v>43</v>
      </c>
      <c r="AJ67" s="11">
        <f t="shared" si="36"/>
        <v>43</v>
      </c>
    </row>
    <row r="68" spans="1:36" x14ac:dyDescent="0.25">
      <c r="A68" s="1">
        <v>50</v>
      </c>
      <c r="B68" s="4">
        <v>48</v>
      </c>
      <c r="C68" s="9" t="s">
        <v>209</v>
      </c>
      <c r="D68" s="9" t="s">
        <v>58</v>
      </c>
      <c r="E68" s="9" t="s">
        <v>65</v>
      </c>
      <c r="F68" s="9">
        <v>596434571</v>
      </c>
      <c r="G68" s="9" t="s">
        <v>41</v>
      </c>
      <c r="H68" s="27"/>
      <c r="I68" s="6">
        <v>8</v>
      </c>
      <c r="J68" s="6">
        <v>8</v>
      </c>
      <c r="K68" s="9">
        <v>15</v>
      </c>
      <c r="L68" s="7">
        <f t="shared" si="25"/>
        <v>60</v>
      </c>
      <c r="M68" s="8" t="str">
        <f>IF(J68=4,RANK(L68,$AA$19:$AA$332,0)+COUNTIF($AA$1:AA67,AA68),"")&amp;IF(J68=5,RANK(L68,$AB$19:$AB$332,0)+COUNTIF($AB$1:AB67,AB68),"")&amp;IF(J68=6,RANK(L68,$AC$19:$AC$332,0)+COUNTIF($AC$1:AC67,AC68),"")&amp;IF(J68=7,RANK(L68,$AD$19:$AD$332,0)+COUNTIF($AD$1:AD67,AD68),"")&amp;IF(J68=8,RANK(L68,$AE$19:$AE$332,0)+COUNTIF($AE$1:AE67,AE68),"")&amp;IF(J68=9,RANK(L68,$AF$19:$AF$332,0)+COUNTIF($AF$1:AF67,AF68),"")&amp;IF(J68=10,RANK(L68,$AG$19:$AG$332,0)+COUNTIF($AG$1:AG67,AG68),"")&amp;IF(J68=11,RANK(L68,$AH$19:$AH$332,0)+COUNTIF($AH$1:AH67,AH68),"")</f>
        <v>50</v>
      </c>
      <c r="N68" s="9" t="s">
        <v>235</v>
      </c>
      <c r="Z68" s="10">
        <f t="shared" si="27"/>
        <v>108</v>
      </c>
      <c r="AA68" s="10" t="str">
        <f t="shared" si="28"/>
        <v/>
      </c>
      <c r="AB68" s="10" t="str">
        <f t="shared" si="29"/>
        <v/>
      </c>
      <c r="AC68" s="10" t="str">
        <f t="shared" si="30"/>
        <v/>
      </c>
      <c r="AD68" s="10" t="str">
        <f t="shared" si="31"/>
        <v/>
      </c>
      <c r="AE68" s="10">
        <f t="shared" si="32"/>
        <v>60</v>
      </c>
      <c r="AF68" s="10" t="str">
        <f t="shared" si="33"/>
        <v/>
      </c>
      <c r="AG68" s="10" t="str">
        <f t="shared" si="34"/>
        <v/>
      </c>
      <c r="AH68" s="10" t="str">
        <f t="shared" si="35"/>
        <v/>
      </c>
      <c r="AI68" s="13" t="str">
        <f t="shared" si="26"/>
        <v>43</v>
      </c>
      <c r="AJ68" s="11">
        <f t="shared" si="36"/>
        <v>43</v>
      </c>
    </row>
    <row r="69" spans="1:36" x14ac:dyDescent="0.25">
      <c r="A69" s="1">
        <v>51</v>
      </c>
      <c r="B69" s="4">
        <v>48</v>
      </c>
      <c r="C69" s="9" t="s">
        <v>536</v>
      </c>
      <c r="D69" s="9" t="s">
        <v>76</v>
      </c>
      <c r="E69" s="9" t="s">
        <v>47</v>
      </c>
      <c r="F69" s="9">
        <v>3002543448</v>
      </c>
      <c r="G69" s="9" t="s">
        <v>53</v>
      </c>
      <c r="H69" s="27"/>
      <c r="I69" s="6">
        <v>8</v>
      </c>
      <c r="J69" s="6">
        <v>8</v>
      </c>
      <c r="K69" s="9">
        <v>14</v>
      </c>
      <c r="L69" s="7">
        <f t="shared" si="25"/>
        <v>56</v>
      </c>
      <c r="M69" s="8" t="str">
        <f>IF(J69=4,RANK(L69,$AA$19:$AA$332,0)+COUNTIF($AA$1:AA68,AA69),"")&amp;IF(J69=5,RANK(L69,$AB$19:$AB$332,0)+COUNTIF($AB$1:AB68,AB69),"")&amp;IF(J69=6,RANK(L69,$AC$19:$AC$332,0)+COUNTIF($AC$1:AC68,AC69),"")&amp;IF(J69=7,RANK(L69,$AD$19:$AD$332,0)+COUNTIF($AD$1:AD68,AD69),"")&amp;IF(J69=8,RANK(L69,$AE$19:$AE$332,0)+COUNTIF($AE$1:AE68,AE69),"")&amp;IF(J69=9,RANK(L69,$AF$19:$AF$332,0)+COUNTIF($AF$1:AF68,AF69),"")&amp;IF(J69=10,RANK(L69,$AG$19:$AG$332,0)+COUNTIF($AG$1:AG68,AG69),"")&amp;IF(J69=11,RANK(L69,$AH$19:$AH$332,0)+COUNTIF($AH$1:AH68,AH69),"")</f>
        <v>51</v>
      </c>
      <c r="N69" s="9" t="s">
        <v>236</v>
      </c>
      <c r="Z69" s="10" t="str">
        <f t="shared" si="27"/>
        <v/>
      </c>
      <c r="AA69" s="10" t="str">
        <f t="shared" si="28"/>
        <v/>
      </c>
      <c r="AB69" s="10" t="str">
        <f t="shared" si="29"/>
        <v/>
      </c>
      <c r="AC69" s="10" t="str">
        <f t="shared" si="30"/>
        <v/>
      </c>
      <c r="AD69" s="10" t="str">
        <f t="shared" si="31"/>
        <v/>
      </c>
      <c r="AE69" s="10">
        <f t="shared" si="32"/>
        <v>56</v>
      </c>
      <c r="AF69" s="10" t="str">
        <f t="shared" si="33"/>
        <v/>
      </c>
      <c r="AG69" s="10" t="str">
        <f t="shared" si="34"/>
        <v/>
      </c>
      <c r="AH69" s="10" t="str">
        <f t="shared" si="35"/>
        <v/>
      </c>
      <c r="AI69" s="13" t="str">
        <f t="shared" si="26"/>
        <v>51</v>
      </c>
      <c r="AJ69" s="11">
        <f t="shared" si="36"/>
        <v>51</v>
      </c>
    </row>
    <row r="70" spans="1:36" x14ac:dyDescent="0.25">
      <c r="A70" s="1">
        <v>52</v>
      </c>
      <c r="B70" s="4">
        <v>48</v>
      </c>
      <c r="C70" s="9" t="s">
        <v>537</v>
      </c>
      <c r="D70" s="9" t="s">
        <v>98</v>
      </c>
      <c r="E70" s="9" t="s">
        <v>105</v>
      </c>
      <c r="F70" s="9">
        <v>2496857830</v>
      </c>
      <c r="G70" s="9" t="s">
        <v>43</v>
      </c>
      <c r="H70" s="27"/>
      <c r="I70" s="6">
        <v>8</v>
      </c>
      <c r="J70" s="6">
        <v>8</v>
      </c>
      <c r="K70" s="9">
        <v>14</v>
      </c>
      <c r="L70" s="7">
        <f t="shared" si="25"/>
        <v>56</v>
      </c>
      <c r="M70" s="8" t="str">
        <f>IF(J70=4,RANK(L70,$AA$19:$AA$332,0)+COUNTIF($AA$1:AA69,AA70),"")&amp;IF(J70=5,RANK(L70,$AB$19:$AB$332,0)+COUNTIF($AB$1:AB69,AB70),"")&amp;IF(J70=6,RANK(L70,$AC$19:$AC$332,0)+COUNTIF($AC$1:AC69,AC70),"")&amp;IF(J70=7,RANK(L70,$AD$19:$AD$332,0)+COUNTIF($AD$1:AD69,AD70),"")&amp;IF(J70=8,RANK(L70,$AE$19:$AE$332,0)+COUNTIF($AE$1:AE69,AE70),"")&amp;IF(J70=9,RANK(L70,$AF$19:$AF$332,0)+COUNTIF($AF$1:AF69,AF70),"")&amp;IF(J70=10,RANK(L70,$AG$19:$AG$332,0)+COUNTIF($AG$1:AG69,AG70),"")&amp;IF(J70=11,RANK(L70,$AH$19:$AH$332,0)+COUNTIF($AH$1:AH69,AH70),"")</f>
        <v>52</v>
      </c>
      <c r="N70" s="9" t="s">
        <v>235</v>
      </c>
      <c r="Z70" s="10">
        <f t="shared" si="27"/>
        <v>108</v>
      </c>
      <c r="AA70" s="10" t="str">
        <f t="shared" si="28"/>
        <v/>
      </c>
      <c r="AB70" s="10" t="str">
        <f t="shared" si="29"/>
        <v/>
      </c>
      <c r="AC70" s="10" t="str">
        <f t="shared" si="30"/>
        <v/>
      </c>
      <c r="AD70" s="10" t="str">
        <f t="shared" si="31"/>
        <v/>
      </c>
      <c r="AE70" s="10">
        <f t="shared" si="32"/>
        <v>56</v>
      </c>
      <c r="AF70" s="10" t="str">
        <f t="shared" si="33"/>
        <v/>
      </c>
      <c r="AG70" s="10" t="str">
        <f t="shared" si="34"/>
        <v/>
      </c>
      <c r="AH70" s="10" t="str">
        <f t="shared" si="35"/>
        <v/>
      </c>
      <c r="AI70" s="13" t="str">
        <f t="shared" si="26"/>
        <v>51</v>
      </c>
      <c r="AJ70" s="11">
        <f t="shared" si="36"/>
        <v>51</v>
      </c>
    </row>
    <row r="71" spans="1:36" x14ac:dyDescent="0.25">
      <c r="A71" s="1">
        <v>53</v>
      </c>
      <c r="B71" s="4">
        <v>48</v>
      </c>
      <c r="C71" s="9" t="s">
        <v>538</v>
      </c>
      <c r="D71" s="9" t="s">
        <v>51</v>
      </c>
      <c r="E71" s="9" t="s">
        <v>37</v>
      </c>
      <c r="F71" s="9">
        <v>2942414024</v>
      </c>
      <c r="G71" s="9" t="s">
        <v>41</v>
      </c>
      <c r="H71" s="27"/>
      <c r="I71" s="6">
        <v>8</v>
      </c>
      <c r="J71" s="6">
        <v>8</v>
      </c>
      <c r="K71" s="9">
        <v>14</v>
      </c>
      <c r="L71" s="7">
        <f t="shared" si="25"/>
        <v>56</v>
      </c>
      <c r="M71" s="8" t="str">
        <f>IF(J71=4,RANK(L71,$AA$19:$AA$332,0)+COUNTIF($AA$1:AA70,AA71),"")&amp;IF(J71=5,RANK(L71,$AB$19:$AB$332,0)+COUNTIF($AB$1:AB70,AB71),"")&amp;IF(J71=6,RANK(L71,$AC$19:$AC$332,0)+COUNTIF($AC$1:AC70,AC71),"")&amp;IF(J71=7,RANK(L71,$AD$19:$AD$332,0)+COUNTIF($AD$1:AD70,AD71),"")&amp;IF(J71=8,RANK(L71,$AE$19:$AE$332,0)+COUNTIF($AE$1:AE70,AE71),"")&amp;IF(J71=9,RANK(L71,$AF$19:$AF$332,0)+COUNTIF($AF$1:AF70,AF71),"")&amp;IF(J71=10,RANK(L71,$AG$19:$AG$332,0)+COUNTIF($AG$1:AG70,AG71),"")&amp;IF(J71=11,RANK(L71,$AH$19:$AH$332,0)+COUNTIF($AH$1:AH70,AH71),"")</f>
        <v>53</v>
      </c>
      <c r="N71" s="9" t="s">
        <v>236</v>
      </c>
      <c r="Z71" s="10" t="str">
        <f t="shared" si="27"/>
        <v/>
      </c>
      <c r="AA71" s="10" t="str">
        <f t="shared" si="28"/>
        <v/>
      </c>
      <c r="AB71" s="10" t="str">
        <f t="shared" si="29"/>
        <v/>
      </c>
      <c r="AC71" s="10" t="str">
        <f t="shared" si="30"/>
        <v/>
      </c>
      <c r="AD71" s="10" t="str">
        <f t="shared" si="31"/>
        <v/>
      </c>
      <c r="AE71" s="10">
        <f t="shared" si="32"/>
        <v>56</v>
      </c>
      <c r="AF71" s="10" t="str">
        <f t="shared" si="33"/>
        <v/>
      </c>
      <c r="AG71" s="10" t="str">
        <f t="shared" si="34"/>
        <v/>
      </c>
      <c r="AH71" s="10" t="str">
        <f t="shared" si="35"/>
        <v/>
      </c>
      <c r="AI71" s="13" t="str">
        <f t="shared" si="26"/>
        <v>51</v>
      </c>
      <c r="AJ71" s="11">
        <f t="shared" si="36"/>
        <v>51</v>
      </c>
    </row>
    <row r="72" spans="1:36" x14ac:dyDescent="0.25">
      <c r="A72" s="1">
        <v>54</v>
      </c>
      <c r="B72" s="4">
        <v>48</v>
      </c>
      <c r="C72" s="9" t="s">
        <v>539</v>
      </c>
      <c r="D72" s="9" t="s">
        <v>125</v>
      </c>
      <c r="E72" s="9" t="s">
        <v>154</v>
      </c>
      <c r="F72" s="9">
        <v>2825639185</v>
      </c>
      <c r="G72" s="9" t="s">
        <v>53</v>
      </c>
      <c r="H72" s="27"/>
      <c r="I72" s="6">
        <v>8</v>
      </c>
      <c r="J72" s="6">
        <v>8</v>
      </c>
      <c r="K72" s="9">
        <v>14</v>
      </c>
      <c r="L72" s="7">
        <f t="shared" si="25"/>
        <v>56</v>
      </c>
      <c r="M72" s="8" t="str">
        <f>IF(J72=4,RANK(L72,$AA$19:$AA$332,0)+COUNTIF($AA$1:AA71,AA72),"")&amp;IF(J72=5,RANK(L72,$AB$19:$AB$332,0)+COUNTIF($AB$1:AB71,AB72),"")&amp;IF(J72=6,RANK(L72,$AC$19:$AC$332,0)+COUNTIF($AC$1:AC71,AC72),"")&amp;IF(J72=7,RANK(L72,$AD$19:$AD$332,0)+COUNTIF($AD$1:AD71,AD72),"")&amp;IF(J72=8,RANK(L72,$AE$19:$AE$332,0)+COUNTIF($AE$1:AE71,AE72),"")&amp;IF(J72=9,RANK(L72,$AF$19:$AF$332,0)+COUNTIF($AF$1:AF71,AF72),"")&amp;IF(J72=10,RANK(L72,$AG$19:$AG$332,0)+COUNTIF($AG$1:AG71,AG72),"")&amp;IF(J72=11,RANK(L72,$AH$19:$AH$332,0)+COUNTIF($AH$1:AH71,AH72),"")</f>
        <v>54</v>
      </c>
      <c r="N72" s="9" t="s">
        <v>236</v>
      </c>
      <c r="Z72" s="10" t="str">
        <f t="shared" si="27"/>
        <v/>
      </c>
      <c r="AA72" s="10" t="str">
        <f t="shared" si="28"/>
        <v/>
      </c>
      <c r="AB72" s="10" t="str">
        <f t="shared" si="29"/>
        <v/>
      </c>
      <c r="AC72" s="10" t="str">
        <f t="shared" si="30"/>
        <v/>
      </c>
      <c r="AD72" s="10" t="str">
        <f t="shared" si="31"/>
        <v/>
      </c>
      <c r="AE72" s="10">
        <f t="shared" si="32"/>
        <v>56</v>
      </c>
      <c r="AF72" s="10" t="str">
        <f t="shared" si="33"/>
        <v/>
      </c>
      <c r="AG72" s="10" t="str">
        <f t="shared" si="34"/>
        <v/>
      </c>
      <c r="AH72" s="10" t="str">
        <f t="shared" si="35"/>
        <v/>
      </c>
      <c r="AI72" s="13" t="str">
        <f t="shared" si="26"/>
        <v>51</v>
      </c>
      <c r="AJ72" s="11">
        <f t="shared" si="36"/>
        <v>51</v>
      </c>
    </row>
    <row r="73" spans="1:36" x14ac:dyDescent="0.25">
      <c r="A73" s="1">
        <v>55</v>
      </c>
      <c r="B73" s="4">
        <v>48</v>
      </c>
      <c r="C73" s="9" t="s">
        <v>127</v>
      </c>
      <c r="D73" s="9" t="s">
        <v>232</v>
      </c>
      <c r="E73" s="9" t="s">
        <v>52</v>
      </c>
      <c r="F73" s="9">
        <v>2208794814</v>
      </c>
      <c r="G73" s="9" t="s">
        <v>53</v>
      </c>
      <c r="H73" s="27"/>
      <c r="I73" s="6">
        <v>8</v>
      </c>
      <c r="J73" s="6">
        <v>8</v>
      </c>
      <c r="K73" s="9">
        <v>14</v>
      </c>
      <c r="L73" s="7">
        <f t="shared" si="25"/>
        <v>56</v>
      </c>
      <c r="M73" s="8" t="str">
        <f>IF(J73=4,RANK(L73,$AA$19:$AA$332,0)+COUNTIF($AA$1:AA72,AA73),"")&amp;IF(J73=5,RANK(L73,$AB$19:$AB$332,0)+COUNTIF($AB$1:AB72,AB73),"")&amp;IF(J73=6,RANK(L73,$AC$19:$AC$332,0)+COUNTIF($AC$1:AC72,AC73),"")&amp;IF(J73=7,RANK(L73,$AD$19:$AD$332,0)+COUNTIF($AD$1:AD72,AD73),"")&amp;IF(J73=8,RANK(L73,$AE$19:$AE$332,0)+COUNTIF($AE$1:AE72,AE73),"")&amp;IF(J73=9,RANK(L73,$AF$19:$AF$332,0)+COUNTIF($AF$1:AF72,AF73),"")&amp;IF(J73=10,RANK(L73,$AG$19:$AG$332,0)+COUNTIF($AG$1:AG72,AG73),"")&amp;IF(J73=11,RANK(L73,$AH$19:$AH$332,0)+COUNTIF($AH$1:AH72,AH73),"")</f>
        <v>55</v>
      </c>
      <c r="N73" s="9" t="s">
        <v>236</v>
      </c>
      <c r="Z73" s="10" t="str">
        <f t="shared" si="27"/>
        <v/>
      </c>
      <c r="AA73" s="10" t="str">
        <f t="shared" si="28"/>
        <v/>
      </c>
      <c r="AB73" s="10" t="str">
        <f t="shared" si="29"/>
        <v/>
      </c>
      <c r="AC73" s="10" t="str">
        <f t="shared" si="30"/>
        <v/>
      </c>
      <c r="AD73" s="10" t="str">
        <f t="shared" si="31"/>
        <v/>
      </c>
      <c r="AE73" s="10">
        <f t="shared" si="32"/>
        <v>56</v>
      </c>
      <c r="AF73" s="10" t="str">
        <f t="shared" si="33"/>
        <v/>
      </c>
      <c r="AG73" s="10" t="str">
        <f t="shared" si="34"/>
        <v/>
      </c>
      <c r="AH73" s="10" t="str">
        <f t="shared" si="35"/>
        <v/>
      </c>
      <c r="AI73" s="13" t="str">
        <f t="shared" si="26"/>
        <v>51</v>
      </c>
      <c r="AJ73" s="11">
        <f t="shared" si="36"/>
        <v>51</v>
      </c>
    </row>
    <row r="74" spans="1:36" x14ac:dyDescent="0.25">
      <c r="A74" s="1">
        <v>56</v>
      </c>
      <c r="B74" s="4">
        <v>48</v>
      </c>
      <c r="C74" s="9" t="s">
        <v>540</v>
      </c>
      <c r="D74" s="9" t="s">
        <v>541</v>
      </c>
      <c r="E74" s="9" t="s">
        <v>256</v>
      </c>
      <c r="F74" s="9">
        <v>1335159286</v>
      </c>
      <c r="G74" s="9" t="s">
        <v>62</v>
      </c>
      <c r="H74" s="27"/>
      <c r="I74" s="6">
        <v>8</v>
      </c>
      <c r="J74" s="6">
        <v>8</v>
      </c>
      <c r="K74" s="9">
        <v>13</v>
      </c>
      <c r="L74" s="7">
        <f t="shared" si="25"/>
        <v>52</v>
      </c>
      <c r="M74" s="8" t="str">
        <f>IF(J74=4,RANK(L74,$AA$19:$AA$332,0)+COUNTIF($AA$1:AA73,AA74),"")&amp;IF(J74=5,RANK(L74,$AB$19:$AB$332,0)+COUNTIF($AB$1:AB73,AB74),"")&amp;IF(J74=6,RANK(L74,$AC$19:$AC$332,0)+COUNTIF($AC$1:AC73,AC74),"")&amp;IF(J74=7,RANK(L74,$AD$19:$AD$332,0)+COUNTIF($AD$1:AD73,AD74),"")&amp;IF(J74=8,RANK(L74,$AE$19:$AE$332,0)+COUNTIF($AE$1:AE73,AE74),"")&amp;IF(J74=9,RANK(L74,$AF$19:$AF$332,0)+COUNTIF($AF$1:AF73,AF74),"")&amp;IF(J74=10,RANK(L74,$AG$19:$AG$332,0)+COUNTIF($AG$1:AG73,AG74),"")&amp;IF(J74=11,RANK(L74,$AH$19:$AH$332,0)+COUNTIF($AH$1:AH73,AH74),"")</f>
        <v>56</v>
      </c>
      <c r="N74" s="9" t="s">
        <v>236</v>
      </c>
      <c r="Z74" s="10" t="str">
        <f t="shared" si="27"/>
        <v/>
      </c>
      <c r="AA74" s="10" t="str">
        <f t="shared" si="28"/>
        <v/>
      </c>
      <c r="AB74" s="10" t="str">
        <f t="shared" si="29"/>
        <v/>
      </c>
      <c r="AC74" s="10" t="str">
        <f t="shared" si="30"/>
        <v/>
      </c>
      <c r="AD74" s="10" t="str">
        <f t="shared" si="31"/>
        <v/>
      </c>
      <c r="AE74" s="10">
        <f t="shared" si="32"/>
        <v>52</v>
      </c>
      <c r="AF74" s="10" t="str">
        <f t="shared" si="33"/>
        <v/>
      </c>
      <c r="AG74" s="10" t="str">
        <f t="shared" si="34"/>
        <v/>
      </c>
      <c r="AH74" s="10" t="str">
        <f t="shared" si="35"/>
        <v/>
      </c>
      <c r="AI74" s="13" t="str">
        <f t="shared" si="26"/>
        <v>56</v>
      </c>
      <c r="AJ74" s="11">
        <f t="shared" si="36"/>
        <v>56</v>
      </c>
    </row>
    <row r="75" spans="1:36" x14ac:dyDescent="0.25">
      <c r="A75" s="1">
        <v>57</v>
      </c>
      <c r="B75" s="4">
        <v>48</v>
      </c>
      <c r="C75" s="9" t="s">
        <v>542</v>
      </c>
      <c r="D75" s="9" t="s">
        <v>186</v>
      </c>
      <c r="E75" s="9" t="s">
        <v>27</v>
      </c>
      <c r="F75" s="9">
        <v>1477656933</v>
      </c>
      <c r="G75" s="9" t="s">
        <v>53</v>
      </c>
      <c r="H75" s="27"/>
      <c r="I75" s="6">
        <v>8</v>
      </c>
      <c r="J75" s="6">
        <v>8</v>
      </c>
      <c r="K75" s="9">
        <v>13</v>
      </c>
      <c r="L75" s="7">
        <f t="shared" si="25"/>
        <v>52</v>
      </c>
      <c r="M75" s="8" t="str">
        <f>IF(J75=4,RANK(L75,$AA$19:$AA$332,0)+COUNTIF($AA$1:AA74,AA75),"")&amp;IF(J75=5,RANK(L75,$AB$19:$AB$332,0)+COUNTIF($AB$1:AB74,AB75),"")&amp;IF(J75=6,RANK(L75,$AC$19:$AC$332,0)+COUNTIF($AC$1:AC74,AC75),"")&amp;IF(J75=7,RANK(L75,$AD$19:$AD$332,0)+COUNTIF($AD$1:AD74,AD75),"")&amp;IF(J75=8,RANK(L75,$AE$19:$AE$332,0)+COUNTIF($AE$1:AE74,AE75),"")&amp;IF(J75=9,RANK(L75,$AF$19:$AF$332,0)+COUNTIF($AF$1:AF74,AF75),"")&amp;IF(J75=10,RANK(L75,$AG$19:$AG$332,0)+COUNTIF($AG$1:AG74,AG75),"")&amp;IF(J75=11,RANK(L75,$AH$19:$AH$332,0)+COUNTIF($AH$1:AH74,AH75),"")</f>
        <v>57</v>
      </c>
      <c r="N75" s="9" t="s">
        <v>236</v>
      </c>
      <c r="Z75" s="10" t="str">
        <f t="shared" si="27"/>
        <v/>
      </c>
      <c r="AA75" s="10" t="str">
        <f t="shared" si="28"/>
        <v/>
      </c>
      <c r="AB75" s="10" t="str">
        <f t="shared" si="29"/>
        <v/>
      </c>
      <c r="AC75" s="10" t="str">
        <f t="shared" si="30"/>
        <v/>
      </c>
      <c r="AD75" s="10" t="str">
        <f t="shared" si="31"/>
        <v/>
      </c>
      <c r="AE75" s="10">
        <f t="shared" si="32"/>
        <v>52</v>
      </c>
      <c r="AF75" s="10" t="str">
        <f t="shared" si="33"/>
        <v/>
      </c>
      <c r="AG75" s="10" t="str">
        <f t="shared" si="34"/>
        <v/>
      </c>
      <c r="AH75" s="10" t="str">
        <f t="shared" si="35"/>
        <v/>
      </c>
      <c r="AI75" s="13" t="str">
        <f t="shared" si="26"/>
        <v>56</v>
      </c>
      <c r="AJ75" s="11">
        <f t="shared" si="36"/>
        <v>56</v>
      </c>
    </row>
    <row r="76" spans="1:36" x14ac:dyDescent="0.25">
      <c r="A76" s="1">
        <v>58</v>
      </c>
      <c r="B76" s="4">
        <v>48</v>
      </c>
      <c r="C76" s="9" t="s">
        <v>543</v>
      </c>
      <c r="D76" s="9" t="s">
        <v>218</v>
      </c>
      <c r="E76" s="9" t="s">
        <v>59</v>
      </c>
      <c r="F76" s="9">
        <v>4018481081</v>
      </c>
      <c r="G76" s="9" t="s">
        <v>62</v>
      </c>
      <c r="H76" s="27"/>
      <c r="I76" s="6">
        <v>8</v>
      </c>
      <c r="J76" s="6">
        <v>8</v>
      </c>
      <c r="K76" s="9">
        <v>13</v>
      </c>
      <c r="L76" s="7">
        <f t="shared" si="25"/>
        <v>52</v>
      </c>
      <c r="M76" s="8" t="str">
        <f>IF(J76=4,RANK(L76,$AA$19:$AA$332,0)+COUNTIF($AA$1:AA75,AA76),"")&amp;IF(J76=5,RANK(L76,$AB$19:$AB$332,0)+COUNTIF($AB$1:AB75,AB76),"")&amp;IF(J76=6,RANK(L76,$AC$19:$AC$332,0)+COUNTIF($AC$1:AC75,AC76),"")&amp;IF(J76=7,RANK(L76,$AD$19:$AD$332,0)+COUNTIF($AD$1:AD75,AD76),"")&amp;IF(J76=8,RANK(L76,$AE$19:$AE$332,0)+COUNTIF($AE$1:AE75,AE76),"")&amp;IF(J76=9,RANK(L76,$AF$19:$AF$332,0)+COUNTIF($AF$1:AF75,AF76),"")&amp;IF(J76=10,RANK(L76,$AG$19:$AG$332,0)+COUNTIF($AG$1:AG75,AG76),"")&amp;IF(J76=11,RANK(L76,$AH$19:$AH$332,0)+COUNTIF($AH$1:AH75,AH76),"")</f>
        <v>58</v>
      </c>
      <c r="N76" s="9" t="s">
        <v>236</v>
      </c>
      <c r="Z76" s="10" t="str">
        <f t="shared" si="27"/>
        <v/>
      </c>
      <c r="AA76" s="10" t="str">
        <f t="shared" si="28"/>
        <v/>
      </c>
      <c r="AB76" s="10" t="str">
        <f t="shared" si="29"/>
        <v/>
      </c>
      <c r="AC76" s="10" t="str">
        <f t="shared" si="30"/>
        <v/>
      </c>
      <c r="AD76" s="10" t="str">
        <f t="shared" si="31"/>
        <v/>
      </c>
      <c r="AE76" s="10">
        <f t="shared" si="32"/>
        <v>52</v>
      </c>
      <c r="AF76" s="10" t="str">
        <f t="shared" si="33"/>
        <v/>
      </c>
      <c r="AG76" s="10" t="str">
        <f t="shared" si="34"/>
        <v/>
      </c>
      <c r="AH76" s="10" t="str">
        <f t="shared" si="35"/>
        <v/>
      </c>
      <c r="AI76" s="13" t="str">
        <f t="shared" si="26"/>
        <v>56</v>
      </c>
      <c r="AJ76" s="11">
        <f t="shared" si="36"/>
        <v>56</v>
      </c>
    </row>
    <row r="77" spans="1:36" x14ac:dyDescent="0.25">
      <c r="A77" s="1">
        <v>59</v>
      </c>
      <c r="B77" s="4">
        <v>48</v>
      </c>
      <c r="C77" s="9" t="s">
        <v>175</v>
      </c>
      <c r="D77" s="9" t="s">
        <v>33</v>
      </c>
      <c r="E77" s="9" t="s">
        <v>176</v>
      </c>
      <c r="F77" s="9">
        <v>1042905783</v>
      </c>
      <c r="G77" s="9" t="s">
        <v>118</v>
      </c>
      <c r="H77" s="27"/>
      <c r="I77" s="6">
        <v>8</v>
      </c>
      <c r="J77" s="6">
        <v>8</v>
      </c>
      <c r="K77" s="9">
        <v>12</v>
      </c>
      <c r="L77" s="7">
        <f t="shared" si="25"/>
        <v>48</v>
      </c>
      <c r="M77" s="8" t="str">
        <f>IF(J77=4,RANK(L77,$AA$19:$AA$332,0)+COUNTIF($AA$1:AA76,AA77),"")&amp;IF(J77=5,RANK(L77,$AB$19:$AB$332,0)+COUNTIF($AB$1:AB76,AB77),"")&amp;IF(J77=6,RANK(L77,$AC$19:$AC$332,0)+COUNTIF($AC$1:AC76,AC77),"")&amp;IF(J77=7,RANK(L77,$AD$19:$AD$332,0)+COUNTIF($AD$1:AD76,AD77),"")&amp;IF(J77=8,RANK(L77,$AE$19:$AE$332,0)+COUNTIF($AE$1:AE76,AE77),"")&amp;IF(J77=9,RANK(L77,$AF$19:$AF$332,0)+COUNTIF($AF$1:AF76,AF77),"")&amp;IF(J77=10,RANK(L77,$AG$19:$AG$332,0)+COUNTIF($AG$1:AG76,AG77),"")&amp;IF(J77=11,RANK(L77,$AH$19:$AH$332,0)+COUNTIF($AH$1:AH76,AH77),"")</f>
        <v>59</v>
      </c>
      <c r="N77" s="9" t="s">
        <v>236</v>
      </c>
      <c r="Z77" s="10" t="str">
        <f t="shared" si="27"/>
        <v/>
      </c>
      <c r="AA77" s="10" t="str">
        <f t="shared" si="28"/>
        <v/>
      </c>
      <c r="AB77" s="10" t="str">
        <f t="shared" si="29"/>
        <v/>
      </c>
      <c r="AC77" s="10" t="str">
        <f t="shared" si="30"/>
        <v/>
      </c>
      <c r="AD77" s="10" t="str">
        <f t="shared" si="31"/>
        <v/>
      </c>
      <c r="AE77" s="10">
        <f t="shared" si="32"/>
        <v>48</v>
      </c>
      <c r="AF77" s="10" t="str">
        <f t="shared" si="33"/>
        <v/>
      </c>
      <c r="AG77" s="10" t="str">
        <f t="shared" si="34"/>
        <v/>
      </c>
      <c r="AH77" s="10" t="str">
        <f t="shared" si="35"/>
        <v/>
      </c>
      <c r="AI77" s="13" t="str">
        <f t="shared" si="26"/>
        <v>59</v>
      </c>
      <c r="AJ77" s="11">
        <f t="shared" si="36"/>
        <v>59</v>
      </c>
    </row>
    <row r="78" spans="1:36" x14ac:dyDescent="0.25">
      <c r="A78" s="1">
        <v>60</v>
      </c>
      <c r="B78" s="4">
        <v>48</v>
      </c>
      <c r="C78" s="9" t="s">
        <v>544</v>
      </c>
      <c r="D78" s="9" t="s">
        <v>61</v>
      </c>
      <c r="E78" s="9" t="s">
        <v>40</v>
      </c>
      <c r="F78" s="9">
        <v>4157736955</v>
      </c>
      <c r="G78" s="9" t="s">
        <v>43</v>
      </c>
      <c r="H78" s="27"/>
      <c r="I78" s="6">
        <v>8</v>
      </c>
      <c r="J78" s="6">
        <v>8</v>
      </c>
      <c r="K78" s="9">
        <v>12</v>
      </c>
      <c r="L78" s="7">
        <f t="shared" si="25"/>
        <v>48</v>
      </c>
      <c r="M78" s="8" t="str">
        <f>IF(J78=4,RANK(L78,$AA$19:$AA$332,0)+COUNTIF($AA$1:AA77,AA78),"")&amp;IF(J78=5,RANK(L78,$AB$19:$AB$332,0)+COUNTIF($AB$1:AB77,AB78),"")&amp;IF(J78=6,RANK(L78,$AC$19:$AC$332,0)+COUNTIF($AC$1:AC77,AC78),"")&amp;IF(J78=7,RANK(L78,$AD$19:$AD$332,0)+COUNTIF($AD$1:AD77,AD78),"")&amp;IF(J78=8,RANK(L78,$AE$19:$AE$332,0)+COUNTIF($AE$1:AE77,AE78),"")&amp;IF(J78=9,RANK(L78,$AF$19:$AF$332,0)+COUNTIF($AF$1:AF77,AF78),"")&amp;IF(J78=10,RANK(L78,$AG$19:$AG$332,0)+COUNTIF($AG$1:AG77,AG78),"")&amp;IF(J78=11,RANK(L78,$AH$19:$AH$332,0)+COUNTIF($AH$1:AH77,AH78),"")</f>
        <v>60</v>
      </c>
      <c r="N78" s="9" t="s">
        <v>236</v>
      </c>
      <c r="Z78" s="10" t="str">
        <f t="shared" si="27"/>
        <v/>
      </c>
      <c r="AA78" s="10" t="str">
        <f t="shared" si="28"/>
        <v/>
      </c>
      <c r="AB78" s="10" t="str">
        <f t="shared" si="29"/>
        <v/>
      </c>
      <c r="AC78" s="10" t="str">
        <f t="shared" si="30"/>
        <v/>
      </c>
      <c r="AD78" s="10" t="str">
        <f t="shared" si="31"/>
        <v/>
      </c>
      <c r="AE78" s="10">
        <f t="shared" si="32"/>
        <v>48</v>
      </c>
      <c r="AF78" s="10" t="str">
        <f t="shared" si="33"/>
        <v/>
      </c>
      <c r="AG78" s="10" t="str">
        <f t="shared" si="34"/>
        <v/>
      </c>
      <c r="AH78" s="10" t="str">
        <f t="shared" si="35"/>
        <v/>
      </c>
      <c r="AI78" s="13" t="str">
        <f t="shared" si="26"/>
        <v>59</v>
      </c>
      <c r="AJ78" s="11">
        <f t="shared" si="36"/>
        <v>59</v>
      </c>
    </row>
    <row r="79" spans="1:36" x14ac:dyDescent="0.25">
      <c r="A79" s="1">
        <v>61</v>
      </c>
      <c r="B79" s="4">
        <v>48</v>
      </c>
      <c r="C79" s="9" t="s">
        <v>121</v>
      </c>
      <c r="D79" s="9" t="s">
        <v>98</v>
      </c>
      <c r="E79" s="9" t="s">
        <v>122</v>
      </c>
      <c r="F79" s="9">
        <v>4006164154</v>
      </c>
      <c r="G79" s="9" t="s">
        <v>43</v>
      </c>
      <c r="H79" s="27"/>
      <c r="I79" s="6">
        <v>8</v>
      </c>
      <c r="J79" s="6">
        <v>8</v>
      </c>
      <c r="K79" s="9">
        <v>12</v>
      </c>
      <c r="L79" s="7">
        <f t="shared" si="25"/>
        <v>48</v>
      </c>
      <c r="M79" s="8" t="str">
        <f>IF(J79=4,RANK(L79,$AA$19:$AA$332,0)+COUNTIF($AA$1:AA78,AA79),"")&amp;IF(J79=5,RANK(L79,$AB$19:$AB$332,0)+COUNTIF($AB$1:AB78,AB79),"")&amp;IF(J79=6,RANK(L79,$AC$19:$AC$332,0)+COUNTIF($AC$1:AC78,AC79),"")&amp;IF(J79=7,RANK(L79,$AD$19:$AD$332,0)+COUNTIF($AD$1:AD78,AD79),"")&amp;IF(J79=8,RANK(L79,$AE$19:$AE$332,0)+COUNTIF($AE$1:AE78,AE79),"")&amp;IF(J79=9,RANK(L79,$AF$19:$AF$332,0)+COUNTIF($AF$1:AF78,AF79),"")&amp;IF(J79=10,RANK(L79,$AG$19:$AG$332,0)+COUNTIF($AG$1:AG78,AG79),"")&amp;IF(J79=11,RANK(L79,$AH$19:$AH$332,0)+COUNTIF($AH$1:AH78,AH79),"")</f>
        <v>61</v>
      </c>
      <c r="N79" s="9" t="s">
        <v>236</v>
      </c>
      <c r="Z79" s="10" t="str">
        <f t="shared" si="27"/>
        <v/>
      </c>
      <c r="AA79" s="10" t="str">
        <f t="shared" si="28"/>
        <v/>
      </c>
      <c r="AB79" s="10" t="str">
        <f t="shared" si="29"/>
        <v/>
      </c>
      <c r="AC79" s="10" t="str">
        <f t="shared" si="30"/>
        <v/>
      </c>
      <c r="AD79" s="10" t="str">
        <f t="shared" si="31"/>
        <v/>
      </c>
      <c r="AE79" s="10">
        <f t="shared" si="32"/>
        <v>48</v>
      </c>
      <c r="AF79" s="10" t="str">
        <f t="shared" si="33"/>
        <v/>
      </c>
      <c r="AG79" s="10" t="str">
        <f t="shared" si="34"/>
        <v/>
      </c>
      <c r="AH79" s="10" t="str">
        <f t="shared" si="35"/>
        <v/>
      </c>
      <c r="AI79" s="13" t="str">
        <f t="shared" si="26"/>
        <v>59</v>
      </c>
      <c r="AJ79" s="11">
        <f t="shared" si="36"/>
        <v>59</v>
      </c>
    </row>
    <row r="80" spans="1:36" x14ac:dyDescent="0.25">
      <c r="A80" s="1">
        <v>62</v>
      </c>
      <c r="B80" s="4">
        <v>48</v>
      </c>
      <c r="C80" s="9" t="s">
        <v>545</v>
      </c>
      <c r="D80" s="9" t="s">
        <v>254</v>
      </c>
      <c r="E80" s="9" t="s">
        <v>180</v>
      </c>
      <c r="F80" s="9">
        <v>717713476</v>
      </c>
      <c r="G80" s="9" t="s">
        <v>62</v>
      </c>
      <c r="H80" s="27"/>
      <c r="I80" s="6">
        <v>8</v>
      </c>
      <c r="J80" s="6">
        <v>8</v>
      </c>
      <c r="K80" s="9">
        <v>12</v>
      </c>
      <c r="L80" s="7">
        <f t="shared" si="25"/>
        <v>48</v>
      </c>
      <c r="M80" s="8" t="str">
        <f>IF(J80=4,RANK(L80,$AA$19:$AA$332,0)+COUNTIF($AA$1:AA79,AA80),"")&amp;IF(J80=5,RANK(L80,$AB$19:$AB$332,0)+COUNTIF($AB$1:AB79,AB80),"")&amp;IF(J80=6,RANK(L80,$AC$19:$AC$332,0)+COUNTIF($AC$1:AC79,AC80),"")&amp;IF(J80=7,RANK(L80,$AD$19:$AD$332,0)+COUNTIF($AD$1:AD79,AD80),"")&amp;IF(J80=8,RANK(L80,$AE$19:$AE$332,0)+COUNTIF($AE$1:AE79,AE80),"")&amp;IF(J80=9,RANK(L80,$AF$19:$AF$332,0)+COUNTIF($AF$1:AF79,AF80),"")&amp;IF(J80=10,RANK(L80,$AG$19:$AG$332,0)+COUNTIF($AG$1:AG79,AG80),"")&amp;IF(J80=11,RANK(L80,$AH$19:$AH$332,0)+COUNTIF($AH$1:AH79,AH80),"")</f>
        <v>62</v>
      </c>
      <c r="N80" s="9" t="s">
        <v>236</v>
      </c>
      <c r="Z80" s="10" t="str">
        <f t="shared" si="27"/>
        <v/>
      </c>
      <c r="AA80" s="10" t="str">
        <f t="shared" si="28"/>
        <v/>
      </c>
      <c r="AB80" s="10" t="str">
        <f t="shared" si="29"/>
        <v/>
      </c>
      <c r="AC80" s="10" t="str">
        <f t="shared" si="30"/>
        <v/>
      </c>
      <c r="AD80" s="10" t="str">
        <f t="shared" si="31"/>
        <v/>
      </c>
      <c r="AE80" s="10">
        <f t="shared" si="32"/>
        <v>48</v>
      </c>
      <c r="AF80" s="10" t="str">
        <f t="shared" si="33"/>
        <v/>
      </c>
      <c r="AG80" s="10" t="str">
        <f t="shared" si="34"/>
        <v/>
      </c>
      <c r="AH80" s="10" t="str">
        <f t="shared" si="35"/>
        <v/>
      </c>
      <c r="AI80" s="13" t="str">
        <f t="shared" si="26"/>
        <v>59</v>
      </c>
      <c r="AJ80" s="11">
        <f t="shared" si="36"/>
        <v>59</v>
      </c>
    </row>
    <row r="81" spans="1:36" x14ac:dyDescent="0.25">
      <c r="A81" s="1">
        <v>63</v>
      </c>
      <c r="B81" s="4">
        <v>48</v>
      </c>
      <c r="C81" s="9" t="s">
        <v>546</v>
      </c>
      <c r="D81" s="9" t="s">
        <v>120</v>
      </c>
      <c r="E81" s="9" t="s">
        <v>547</v>
      </c>
      <c r="F81" s="9">
        <v>1374696457</v>
      </c>
      <c r="G81" s="9" t="s">
        <v>43</v>
      </c>
      <c r="H81" s="27"/>
      <c r="I81" s="6">
        <v>8</v>
      </c>
      <c r="J81" s="6">
        <v>8</v>
      </c>
      <c r="K81" s="9">
        <v>12</v>
      </c>
      <c r="L81" s="7">
        <f t="shared" si="25"/>
        <v>48</v>
      </c>
      <c r="M81" s="8" t="str">
        <f>IF(J81=4,RANK(L81,$AA$19:$AA$332,0)+COUNTIF($AA$1:AA80,AA81),"")&amp;IF(J81=5,RANK(L81,$AB$19:$AB$332,0)+COUNTIF($AB$1:AB80,AB81),"")&amp;IF(J81=6,RANK(L81,$AC$19:$AC$332,0)+COUNTIF($AC$1:AC80,AC81),"")&amp;IF(J81=7,RANK(L81,$AD$19:$AD$332,0)+COUNTIF($AD$1:AD80,AD81),"")&amp;IF(J81=8,RANK(L81,$AE$19:$AE$332,0)+COUNTIF($AE$1:AE80,AE81),"")&amp;IF(J81=9,RANK(L81,$AF$19:$AF$332,0)+COUNTIF($AF$1:AF80,AF81),"")&amp;IF(J81=10,RANK(L81,$AG$19:$AG$332,0)+COUNTIF($AG$1:AG80,AG81),"")&amp;IF(J81=11,RANK(L81,$AH$19:$AH$332,0)+COUNTIF($AH$1:AH80,AH81),"")</f>
        <v>63</v>
      </c>
      <c r="N81" s="9" t="s">
        <v>236</v>
      </c>
      <c r="Z81" s="10" t="str">
        <f t="shared" si="27"/>
        <v/>
      </c>
      <c r="AA81" s="10" t="str">
        <f t="shared" si="28"/>
        <v/>
      </c>
      <c r="AB81" s="10" t="str">
        <f t="shared" si="29"/>
        <v/>
      </c>
      <c r="AC81" s="10" t="str">
        <f t="shared" si="30"/>
        <v/>
      </c>
      <c r="AD81" s="10" t="str">
        <f t="shared" si="31"/>
        <v/>
      </c>
      <c r="AE81" s="10">
        <f t="shared" si="32"/>
        <v>48</v>
      </c>
      <c r="AF81" s="10" t="str">
        <f t="shared" si="33"/>
        <v/>
      </c>
      <c r="AG81" s="10" t="str">
        <f t="shared" si="34"/>
        <v/>
      </c>
      <c r="AH81" s="10" t="str">
        <f t="shared" si="35"/>
        <v/>
      </c>
      <c r="AI81" s="13" t="str">
        <f t="shared" si="26"/>
        <v>59</v>
      </c>
      <c r="AJ81" s="11">
        <f t="shared" si="36"/>
        <v>59</v>
      </c>
    </row>
    <row r="82" spans="1:36" x14ac:dyDescent="0.25">
      <c r="A82" s="1">
        <v>64</v>
      </c>
      <c r="B82" s="4">
        <v>48</v>
      </c>
      <c r="C82" s="9" t="s">
        <v>548</v>
      </c>
      <c r="D82" s="9" t="s">
        <v>64</v>
      </c>
      <c r="E82" s="9" t="s">
        <v>547</v>
      </c>
      <c r="F82" s="9">
        <v>3765631701</v>
      </c>
      <c r="G82" s="9" t="s">
        <v>41</v>
      </c>
      <c r="H82" s="27"/>
      <c r="I82" s="6">
        <v>8</v>
      </c>
      <c r="J82" s="6">
        <v>8</v>
      </c>
      <c r="K82" s="9">
        <v>12</v>
      </c>
      <c r="L82" s="7">
        <f t="shared" si="25"/>
        <v>48</v>
      </c>
      <c r="M82" s="8" t="str">
        <f>IF(J82=4,RANK(L82,$AA$19:$AA$332,0)+COUNTIF($AA$1:AA81,AA82),"")&amp;IF(J82=5,RANK(L82,$AB$19:$AB$332,0)+COUNTIF($AB$1:AB81,AB82),"")&amp;IF(J82=6,RANK(L82,$AC$19:$AC$332,0)+COUNTIF($AC$1:AC81,AC82),"")&amp;IF(J82=7,RANK(L82,$AD$19:$AD$332,0)+COUNTIF($AD$1:AD81,AD82),"")&amp;IF(J82=8,RANK(L82,$AE$19:$AE$332,0)+COUNTIF($AE$1:AE81,AE82),"")&amp;IF(J82=9,RANK(L82,$AF$19:$AF$332,0)+COUNTIF($AF$1:AF81,AF82),"")&amp;IF(J82=10,RANK(L82,$AG$19:$AG$332,0)+COUNTIF($AG$1:AG81,AG82),"")&amp;IF(J82=11,RANK(L82,$AH$19:$AH$332,0)+COUNTIF($AH$1:AH81,AH82),"")</f>
        <v>64</v>
      </c>
      <c r="N82" s="9" t="s">
        <v>236</v>
      </c>
      <c r="Z82" s="10" t="str">
        <f t="shared" si="27"/>
        <v/>
      </c>
      <c r="AA82" s="10" t="str">
        <f t="shared" si="28"/>
        <v/>
      </c>
      <c r="AB82" s="10" t="str">
        <f t="shared" si="29"/>
        <v/>
      </c>
      <c r="AC82" s="10" t="str">
        <f t="shared" si="30"/>
        <v/>
      </c>
      <c r="AD82" s="10" t="str">
        <f t="shared" si="31"/>
        <v/>
      </c>
      <c r="AE82" s="10">
        <f t="shared" si="32"/>
        <v>48</v>
      </c>
      <c r="AF82" s="10" t="str">
        <f t="shared" si="33"/>
        <v/>
      </c>
      <c r="AG82" s="10" t="str">
        <f t="shared" si="34"/>
        <v/>
      </c>
      <c r="AH82" s="10" t="str">
        <f t="shared" si="35"/>
        <v/>
      </c>
      <c r="AI82" s="13" t="str">
        <f t="shared" si="26"/>
        <v>59</v>
      </c>
      <c r="AJ82" s="11">
        <f t="shared" si="36"/>
        <v>59</v>
      </c>
    </row>
    <row r="83" spans="1:36" x14ac:dyDescent="0.25">
      <c r="A83" s="1">
        <v>65</v>
      </c>
      <c r="B83" s="4">
        <v>48</v>
      </c>
      <c r="C83" s="9" t="s">
        <v>342</v>
      </c>
      <c r="D83" s="9" t="s">
        <v>161</v>
      </c>
      <c r="E83" s="9" t="s">
        <v>56</v>
      </c>
      <c r="F83" s="9">
        <v>1688965778</v>
      </c>
      <c r="G83" s="9" t="s">
        <v>43</v>
      </c>
      <c r="H83" s="27"/>
      <c r="I83" s="6">
        <v>8</v>
      </c>
      <c r="J83" s="6">
        <v>8</v>
      </c>
      <c r="K83" s="9">
        <v>12</v>
      </c>
      <c r="L83" s="7">
        <f t="shared" si="25"/>
        <v>48</v>
      </c>
      <c r="M83" s="8" t="str">
        <f>IF(J83=4,RANK(L83,$AA$19:$AA$332,0)+COUNTIF($AA$1:AA82,AA83),"")&amp;IF(J83=5,RANK(L83,$AB$19:$AB$332,0)+COUNTIF($AB$1:AB82,AB83),"")&amp;IF(J83=6,RANK(L83,$AC$19:$AC$332,0)+COUNTIF($AC$1:AC82,AC83),"")&amp;IF(J83=7,RANK(L83,$AD$19:$AD$332,0)+COUNTIF($AD$1:AD82,AD83),"")&amp;IF(J83=8,RANK(L83,$AE$19:$AE$332,0)+COUNTIF($AE$1:AE82,AE83),"")&amp;IF(J83=9,RANK(L83,$AF$19:$AF$332,0)+COUNTIF($AF$1:AF82,AF83),"")&amp;IF(J83=10,RANK(L83,$AG$19:$AG$332,0)+COUNTIF($AG$1:AG82,AG83),"")&amp;IF(J83=11,RANK(L83,$AH$19:$AH$332,0)+COUNTIF($AH$1:AH82,AH83),"")</f>
        <v>65</v>
      </c>
      <c r="N83" s="9" t="s">
        <v>236</v>
      </c>
      <c r="Z83" s="10" t="str">
        <f t="shared" si="27"/>
        <v/>
      </c>
      <c r="AA83" s="10" t="str">
        <f t="shared" si="28"/>
        <v/>
      </c>
      <c r="AB83" s="10" t="str">
        <f t="shared" si="29"/>
        <v/>
      </c>
      <c r="AC83" s="10" t="str">
        <f t="shared" si="30"/>
        <v/>
      </c>
      <c r="AD83" s="10" t="str">
        <f t="shared" si="31"/>
        <v/>
      </c>
      <c r="AE83" s="10">
        <f t="shared" si="32"/>
        <v>48</v>
      </c>
      <c r="AF83" s="10" t="str">
        <f t="shared" si="33"/>
        <v/>
      </c>
      <c r="AG83" s="10" t="str">
        <f t="shared" si="34"/>
        <v/>
      </c>
      <c r="AH83" s="10" t="str">
        <f t="shared" si="35"/>
        <v/>
      </c>
      <c r="AI83" s="13" t="str">
        <f t="shared" si="26"/>
        <v>59</v>
      </c>
      <c r="AJ83" s="11">
        <f t="shared" si="36"/>
        <v>59</v>
      </c>
    </row>
    <row r="84" spans="1:36" x14ac:dyDescent="0.25">
      <c r="A84" s="1">
        <v>66</v>
      </c>
      <c r="B84" s="4">
        <v>48</v>
      </c>
      <c r="C84" s="9" t="s">
        <v>549</v>
      </c>
      <c r="D84" s="9" t="s">
        <v>130</v>
      </c>
      <c r="E84" s="9" t="s">
        <v>52</v>
      </c>
      <c r="F84" s="9">
        <v>1613912820</v>
      </c>
      <c r="G84" s="9" t="s">
        <v>41</v>
      </c>
      <c r="H84" s="27"/>
      <c r="I84" s="6">
        <v>8</v>
      </c>
      <c r="J84" s="6">
        <v>8</v>
      </c>
      <c r="K84" s="9">
        <v>12</v>
      </c>
      <c r="L84" s="7">
        <f t="shared" si="25"/>
        <v>48</v>
      </c>
      <c r="M84" s="8" t="str">
        <f>IF(J84=4,RANK(L84,$AA$19:$AA$332,0)+COUNTIF($AA$1:AA83,AA84),"")&amp;IF(J84=5,RANK(L84,$AB$19:$AB$332,0)+COUNTIF($AB$1:AB83,AB84),"")&amp;IF(J84=6,RANK(L84,$AC$19:$AC$332,0)+COUNTIF($AC$1:AC83,AC84),"")&amp;IF(J84=7,RANK(L84,$AD$19:$AD$332,0)+COUNTIF($AD$1:AD83,AD84),"")&amp;IF(J84=8,RANK(L84,$AE$19:$AE$332,0)+COUNTIF($AE$1:AE83,AE84),"")&amp;IF(J84=9,RANK(L84,$AF$19:$AF$332,0)+COUNTIF($AF$1:AF83,AF84),"")&amp;IF(J84=10,RANK(L84,$AG$19:$AG$332,0)+COUNTIF($AG$1:AG83,AG84),"")&amp;IF(J84=11,RANK(L84,$AH$19:$AH$332,0)+COUNTIF($AH$1:AH83,AH84),"")</f>
        <v>66</v>
      </c>
      <c r="N84" s="9" t="s">
        <v>236</v>
      </c>
      <c r="Z84" s="10" t="str">
        <f t="shared" si="27"/>
        <v/>
      </c>
      <c r="AA84" s="10" t="str">
        <f t="shared" si="28"/>
        <v/>
      </c>
      <c r="AB84" s="10" t="str">
        <f t="shared" si="29"/>
        <v/>
      </c>
      <c r="AC84" s="10" t="str">
        <f t="shared" si="30"/>
        <v/>
      </c>
      <c r="AD84" s="10" t="str">
        <f t="shared" si="31"/>
        <v/>
      </c>
      <c r="AE84" s="10">
        <f t="shared" si="32"/>
        <v>48</v>
      </c>
      <c r="AF84" s="10" t="str">
        <f t="shared" si="33"/>
        <v/>
      </c>
      <c r="AG84" s="10" t="str">
        <f t="shared" si="34"/>
        <v/>
      </c>
      <c r="AH84" s="10" t="str">
        <f t="shared" si="35"/>
        <v/>
      </c>
      <c r="AI84" s="13" t="str">
        <f t="shared" si="26"/>
        <v>59</v>
      </c>
      <c r="AJ84" s="11">
        <f t="shared" si="36"/>
        <v>59</v>
      </c>
    </row>
    <row r="85" spans="1:36" x14ac:dyDescent="0.25">
      <c r="A85" s="1">
        <v>67</v>
      </c>
      <c r="B85" s="4">
        <v>48</v>
      </c>
      <c r="C85" s="9" t="s">
        <v>550</v>
      </c>
      <c r="D85" s="9" t="s">
        <v>232</v>
      </c>
      <c r="E85" s="9" t="s">
        <v>27</v>
      </c>
      <c r="F85" s="9">
        <v>1514314477</v>
      </c>
      <c r="G85" s="9" t="s">
        <v>43</v>
      </c>
      <c r="H85" s="27"/>
      <c r="I85" s="6">
        <v>8</v>
      </c>
      <c r="J85" s="6">
        <v>8</v>
      </c>
      <c r="K85" s="9">
        <v>12</v>
      </c>
      <c r="L85" s="7">
        <f t="shared" si="25"/>
        <v>48</v>
      </c>
      <c r="M85" s="8" t="str">
        <f>IF(J85=4,RANK(L85,$AA$19:$AA$332,0)+COUNTIF($AA$1:AA84,AA85),"")&amp;IF(J85=5,RANK(L85,$AB$19:$AB$332,0)+COUNTIF($AB$1:AB84,AB85),"")&amp;IF(J85=6,RANK(L85,$AC$19:$AC$332,0)+COUNTIF($AC$1:AC84,AC85),"")&amp;IF(J85=7,RANK(L85,$AD$19:$AD$332,0)+COUNTIF($AD$1:AD84,AD85),"")&amp;IF(J85=8,RANK(L85,$AE$19:$AE$332,0)+COUNTIF($AE$1:AE84,AE85),"")&amp;IF(J85=9,RANK(L85,$AF$19:$AF$332,0)+COUNTIF($AF$1:AF84,AF85),"")&amp;IF(J85=10,RANK(L85,$AG$19:$AG$332,0)+COUNTIF($AG$1:AG84,AG85),"")&amp;IF(J85=11,RANK(L85,$AH$19:$AH$332,0)+COUNTIF($AH$1:AH84,AH85),"")</f>
        <v>67</v>
      </c>
      <c r="N85" s="9" t="s">
        <v>236</v>
      </c>
      <c r="Z85" s="10" t="str">
        <f t="shared" si="27"/>
        <v/>
      </c>
      <c r="AA85" s="10" t="str">
        <f t="shared" si="28"/>
        <v/>
      </c>
      <c r="AB85" s="10" t="str">
        <f t="shared" si="29"/>
        <v/>
      </c>
      <c r="AC85" s="10" t="str">
        <f t="shared" si="30"/>
        <v/>
      </c>
      <c r="AD85" s="10" t="str">
        <f t="shared" si="31"/>
        <v/>
      </c>
      <c r="AE85" s="10">
        <f t="shared" si="32"/>
        <v>48</v>
      </c>
      <c r="AF85" s="10" t="str">
        <f t="shared" si="33"/>
        <v/>
      </c>
      <c r="AG85" s="10" t="str">
        <f t="shared" si="34"/>
        <v/>
      </c>
      <c r="AH85" s="10" t="str">
        <f t="shared" si="35"/>
        <v/>
      </c>
      <c r="AI85" s="13" t="str">
        <f t="shared" si="26"/>
        <v>59</v>
      </c>
      <c r="AJ85" s="11">
        <f t="shared" si="36"/>
        <v>59</v>
      </c>
    </row>
    <row r="86" spans="1:36" x14ac:dyDescent="0.25">
      <c r="A86" s="1">
        <v>68</v>
      </c>
      <c r="B86" s="4">
        <v>48</v>
      </c>
      <c r="C86" s="9" t="s">
        <v>551</v>
      </c>
      <c r="D86" s="9" t="s">
        <v>58</v>
      </c>
      <c r="E86" s="9" t="s">
        <v>154</v>
      </c>
      <c r="F86" s="9">
        <v>2292257137</v>
      </c>
      <c r="G86" s="9" t="s">
        <v>43</v>
      </c>
      <c r="H86" s="27"/>
      <c r="I86" s="6">
        <v>8</v>
      </c>
      <c r="J86" s="6">
        <v>8</v>
      </c>
      <c r="K86" s="9">
        <v>12</v>
      </c>
      <c r="L86" s="7">
        <f t="shared" ref="L86:L139" si="37">K86*100/(IF(J86=$A$8,$H$8,IF(J86=$A$9,$H$9,IF(J86=$A$10,$H$10,IF(J86=$A$11,$H$11,IF(J86=$A$12,$H$12,IF(J86=$A$13,$H$13,IF(J86=$A$14,$H$14,$H$15))))))))</f>
        <v>48</v>
      </c>
      <c r="M86" s="8" t="str">
        <f>IF(J86=4,RANK(L86,$AA$19:$AA$332,0)+COUNTIF($AA$1:AA85,AA86),"")&amp;IF(J86=5,RANK(L86,$AB$19:$AB$332,0)+COUNTIF($AB$1:AB85,AB86),"")&amp;IF(J86=6,RANK(L86,$AC$19:$AC$332,0)+COUNTIF($AC$1:AC85,AC86),"")&amp;IF(J86=7,RANK(L86,$AD$19:$AD$332,0)+COUNTIF($AD$1:AD85,AD86),"")&amp;IF(J86=8,RANK(L86,$AE$19:$AE$332,0)+COUNTIF($AE$1:AE85,AE86),"")&amp;IF(J86=9,RANK(L86,$AF$19:$AF$332,0)+COUNTIF($AF$1:AF85,AF86),"")&amp;IF(J86=10,RANK(L86,$AG$19:$AG$332,0)+COUNTIF($AG$1:AG85,AG86),"")&amp;IF(J86=11,RANK(L86,$AH$19:$AH$332,0)+COUNTIF($AH$1:AH85,AH86),"")</f>
        <v>68</v>
      </c>
      <c r="N86" s="9" t="s">
        <v>236</v>
      </c>
      <c r="Z86" s="10" t="str">
        <f t="shared" si="27"/>
        <v/>
      </c>
      <c r="AA86" s="10" t="str">
        <f t="shared" si="28"/>
        <v/>
      </c>
      <c r="AB86" s="10" t="str">
        <f t="shared" si="29"/>
        <v/>
      </c>
      <c r="AC86" s="10" t="str">
        <f t="shared" si="30"/>
        <v/>
      </c>
      <c r="AD86" s="10" t="str">
        <f t="shared" si="31"/>
        <v/>
      </c>
      <c r="AE86" s="10">
        <f t="shared" si="32"/>
        <v>48</v>
      </c>
      <c r="AF86" s="10" t="str">
        <f t="shared" si="33"/>
        <v/>
      </c>
      <c r="AG86" s="10" t="str">
        <f t="shared" si="34"/>
        <v/>
      </c>
      <c r="AH86" s="10" t="str">
        <f t="shared" si="35"/>
        <v/>
      </c>
      <c r="AI86" s="13" t="str">
        <f t="shared" ref="AI86:AI139" si="38">IF(J86=4,RANK(L86,$AA$19:$AA$332,0),"")&amp;IF(J86=5,RANK(L86,$AB$19:$AB$332,0),"")&amp;IF(J86=6,RANK(L86,$AC$19:$AC$332,0),"")&amp;IF(J86=7,RANK(L86,$AD$19:$AD$332,0),"")&amp;IF(J86=8,RANK(L86,$AE$19:$AE$332,0),"")&amp;IF(J86=9,RANK(L86,$AF$19:$AF$332,0),"")&amp;IF(J86=10,RANK(L86,$AG$19:$AG$332,0),"")&amp;IF(J86=11,RANK(L86,$AH$19:$AH$332,0),"")</f>
        <v>59</v>
      </c>
      <c r="AJ86" s="11">
        <f t="shared" si="36"/>
        <v>59</v>
      </c>
    </row>
    <row r="87" spans="1:36" x14ac:dyDescent="0.25">
      <c r="A87" s="1">
        <v>69</v>
      </c>
      <c r="B87" s="4">
        <v>48</v>
      </c>
      <c r="C87" s="9" t="s">
        <v>479</v>
      </c>
      <c r="D87" s="9" t="s">
        <v>36</v>
      </c>
      <c r="E87" s="9" t="s">
        <v>180</v>
      </c>
      <c r="F87" s="9">
        <v>3427936594</v>
      </c>
      <c r="G87" s="9" t="s">
        <v>43</v>
      </c>
      <c r="H87" s="27"/>
      <c r="I87" s="6">
        <v>8</v>
      </c>
      <c r="J87" s="6">
        <v>8</v>
      </c>
      <c r="K87" s="9">
        <v>11</v>
      </c>
      <c r="L87" s="7">
        <f t="shared" si="37"/>
        <v>44</v>
      </c>
      <c r="M87" s="8" t="str">
        <f>IF(J87=4,RANK(L87,$AA$19:$AA$332,0)+COUNTIF($AA$1:AA86,AA87),"")&amp;IF(J87=5,RANK(L87,$AB$19:$AB$332,0)+COUNTIF($AB$1:AB86,AB87),"")&amp;IF(J87=6,RANK(L87,$AC$19:$AC$332,0)+COUNTIF($AC$1:AC86,AC87),"")&amp;IF(J87=7,RANK(L87,$AD$19:$AD$332,0)+COUNTIF($AD$1:AD86,AD87),"")&amp;IF(J87=8,RANK(L87,$AE$19:$AE$332,0)+COUNTIF($AE$1:AE86,AE87),"")&amp;IF(J87=9,RANK(L87,$AF$19:$AF$332,0)+COUNTIF($AF$1:AF86,AF87),"")&amp;IF(J87=10,RANK(L87,$AG$19:$AG$332,0)+COUNTIF($AG$1:AG86,AG87),"")&amp;IF(J87=11,RANK(L87,$AH$19:$AH$332,0)+COUNTIF($AH$1:AH86,AH87),"")</f>
        <v>69</v>
      </c>
      <c r="N87" s="9" t="s">
        <v>236</v>
      </c>
      <c r="Z87" s="10" t="str">
        <f t="shared" si="27"/>
        <v/>
      </c>
      <c r="AA87" s="10" t="str">
        <f t="shared" si="28"/>
        <v/>
      </c>
      <c r="AB87" s="10" t="str">
        <f t="shared" si="29"/>
        <v/>
      </c>
      <c r="AC87" s="10" t="str">
        <f t="shared" si="30"/>
        <v/>
      </c>
      <c r="AD87" s="10" t="str">
        <f t="shared" si="31"/>
        <v/>
      </c>
      <c r="AE87" s="10">
        <f t="shared" si="32"/>
        <v>44</v>
      </c>
      <c r="AF87" s="10" t="str">
        <f t="shared" si="33"/>
        <v/>
      </c>
      <c r="AG87" s="10" t="str">
        <f t="shared" si="34"/>
        <v/>
      </c>
      <c r="AH87" s="10" t="str">
        <f t="shared" si="35"/>
        <v/>
      </c>
      <c r="AI87" s="13" t="str">
        <f t="shared" si="38"/>
        <v>69</v>
      </c>
      <c r="AJ87" s="11">
        <f t="shared" si="36"/>
        <v>69</v>
      </c>
    </row>
    <row r="88" spans="1:36" x14ac:dyDescent="0.25">
      <c r="A88" s="1">
        <v>70</v>
      </c>
      <c r="B88" s="4">
        <v>48</v>
      </c>
      <c r="C88" s="9" t="s">
        <v>255</v>
      </c>
      <c r="D88" s="9" t="s">
        <v>120</v>
      </c>
      <c r="E88" s="9" t="s">
        <v>99</v>
      </c>
      <c r="F88" s="9">
        <v>899477773</v>
      </c>
      <c r="G88" s="9" t="s">
        <v>43</v>
      </c>
      <c r="H88" s="27"/>
      <c r="I88" s="6">
        <v>8</v>
      </c>
      <c r="J88" s="6">
        <v>8</v>
      </c>
      <c r="K88" s="9">
        <v>11</v>
      </c>
      <c r="L88" s="7">
        <f t="shared" si="37"/>
        <v>44</v>
      </c>
      <c r="M88" s="8" t="str">
        <f>IF(J88=4,RANK(L88,$AA$19:$AA$332,0)+COUNTIF($AA$1:AA87,AA88),"")&amp;IF(J88=5,RANK(L88,$AB$19:$AB$332,0)+COUNTIF($AB$1:AB87,AB88),"")&amp;IF(J88=6,RANK(L88,$AC$19:$AC$332,0)+COUNTIF($AC$1:AC87,AC88),"")&amp;IF(J88=7,RANK(L88,$AD$19:$AD$332,0)+COUNTIF($AD$1:AD87,AD88),"")&amp;IF(J88=8,RANK(L88,$AE$19:$AE$332,0)+COUNTIF($AE$1:AE87,AE88),"")&amp;IF(J88=9,RANK(L88,$AF$19:$AF$332,0)+COUNTIF($AF$1:AF87,AF88),"")&amp;IF(J88=10,RANK(L88,$AG$19:$AG$332,0)+COUNTIF($AG$1:AG87,AG88),"")&amp;IF(J88=11,RANK(L88,$AH$19:$AH$332,0)+COUNTIF($AH$1:AH87,AH88),"")</f>
        <v>70</v>
      </c>
      <c r="N88" s="9" t="s">
        <v>236</v>
      </c>
      <c r="Z88" s="10" t="str">
        <f t="shared" ref="Z88:Z139" si="39">IF(N88="победитель",1+J88,IF(N88="призер",100+J88,""))</f>
        <v/>
      </c>
      <c r="AA88" s="10" t="str">
        <f t="shared" ref="AA88:AA139" si="40">IF(J88=4,L88,"")</f>
        <v/>
      </c>
      <c r="AB88" s="10" t="str">
        <f t="shared" ref="AB88:AB139" si="41">IF(J88=5,L88,"")</f>
        <v/>
      </c>
      <c r="AC88" s="10" t="str">
        <f t="shared" ref="AC88:AC139" si="42">IF(J88=6,L88,"")</f>
        <v/>
      </c>
      <c r="AD88" s="10" t="str">
        <f t="shared" ref="AD88:AD139" si="43">IF(J88=7,L88,"")</f>
        <v/>
      </c>
      <c r="AE88" s="10">
        <f t="shared" ref="AE88:AE139" si="44">IF(J88=8,L88,"")</f>
        <v>44</v>
      </c>
      <c r="AF88" s="10" t="str">
        <f t="shared" ref="AF88:AF139" si="45">IF(J88=9,L88,"")</f>
        <v/>
      </c>
      <c r="AG88" s="10" t="str">
        <f t="shared" ref="AG88:AG139" si="46">IF(J88=10,L88,"")</f>
        <v/>
      </c>
      <c r="AH88" s="10" t="str">
        <f t="shared" ref="AH88:AH139" si="47">IF(J88=11,L88,"")</f>
        <v/>
      </c>
      <c r="AI88" s="13" t="str">
        <f t="shared" si="38"/>
        <v>69</v>
      </c>
      <c r="AJ88" s="11">
        <f t="shared" ref="AJ88:AJ139" si="48">AI88+1-1</f>
        <v>69</v>
      </c>
    </row>
    <row r="89" spans="1:36" x14ac:dyDescent="0.25">
      <c r="A89" s="1">
        <v>71</v>
      </c>
      <c r="B89" s="4">
        <v>48</v>
      </c>
      <c r="C89" s="9" t="s">
        <v>552</v>
      </c>
      <c r="D89" s="9" t="s">
        <v>125</v>
      </c>
      <c r="E89" s="9" t="s">
        <v>37</v>
      </c>
      <c r="F89" s="9">
        <v>2525727898</v>
      </c>
      <c r="G89" s="9" t="s">
        <v>53</v>
      </c>
      <c r="H89" s="27"/>
      <c r="I89" s="6">
        <v>8</v>
      </c>
      <c r="J89" s="6">
        <v>8</v>
      </c>
      <c r="K89" s="9">
        <v>11</v>
      </c>
      <c r="L89" s="7">
        <f t="shared" si="37"/>
        <v>44</v>
      </c>
      <c r="M89" s="8" t="str">
        <f>IF(J89=4,RANK(L89,$AA$19:$AA$332,0)+COUNTIF($AA$1:AA88,AA89),"")&amp;IF(J89=5,RANK(L89,$AB$19:$AB$332,0)+COUNTIF($AB$1:AB88,AB89),"")&amp;IF(J89=6,RANK(L89,$AC$19:$AC$332,0)+COUNTIF($AC$1:AC88,AC89),"")&amp;IF(J89=7,RANK(L89,$AD$19:$AD$332,0)+COUNTIF($AD$1:AD88,AD89),"")&amp;IF(J89=8,RANK(L89,$AE$19:$AE$332,0)+COUNTIF($AE$1:AE88,AE89),"")&amp;IF(J89=9,RANK(L89,$AF$19:$AF$332,0)+COUNTIF($AF$1:AF88,AF89),"")&amp;IF(J89=10,RANK(L89,$AG$19:$AG$332,0)+COUNTIF($AG$1:AG88,AG89),"")&amp;IF(J89=11,RANK(L89,$AH$19:$AH$332,0)+COUNTIF($AH$1:AH88,AH89),"")</f>
        <v>71</v>
      </c>
      <c r="N89" s="9" t="s">
        <v>236</v>
      </c>
      <c r="Z89" s="10" t="str">
        <f t="shared" si="39"/>
        <v/>
      </c>
      <c r="AA89" s="10" t="str">
        <f t="shared" si="40"/>
        <v/>
      </c>
      <c r="AB89" s="10" t="str">
        <f t="shared" si="41"/>
        <v/>
      </c>
      <c r="AC89" s="10" t="str">
        <f t="shared" si="42"/>
        <v/>
      </c>
      <c r="AD89" s="10" t="str">
        <f t="shared" si="43"/>
        <v/>
      </c>
      <c r="AE89" s="10">
        <f t="shared" si="44"/>
        <v>44</v>
      </c>
      <c r="AF89" s="10" t="str">
        <f t="shared" si="45"/>
        <v/>
      </c>
      <c r="AG89" s="10" t="str">
        <f t="shared" si="46"/>
        <v/>
      </c>
      <c r="AH89" s="10" t="str">
        <f t="shared" si="47"/>
        <v/>
      </c>
      <c r="AI89" s="13" t="str">
        <f t="shared" si="38"/>
        <v>69</v>
      </c>
      <c r="AJ89" s="11">
        <f t="shared" si="48"/>
        <v>69</v>
      </c>
    </row>
    <row r="90" spans="1:36" x14ac:dyDescent="0.25">
      <c r="A90" s="1">
        <v>72</v>
      </c>
      <c r="B90" s="4">
        <v>48</v>
      </c>
      <c r="C90" s="9" t="s">
        <v>553</v>
      </c>
      <c r="D90" s="9" t="s">
        <v>112</v>
      </c>
      <c r="E90" s="9" t="s">
        <v>40</v>
      </c>
      <c r="F90" s="9">
        <v>2723031173</v>
      </c>
      <c r="G90" s="9" t="s">
        <v>43</v>
      </c>
      <c r="H90" s="27"/>
      <c r="I90" s="6">
        <v>8</v>
      </c>
      <c r="J90" s="6">
        <v>8</v>
      </c>
      <c r="K90" s="9">
        <v>11</v>
      </c>
      <c r="L90" s="7">
        <f t="shared" si="37"/>
        <v>44</v>
      </c>
      <c r="M90" s="8" t="str">
        <f>IF(J90=4,RANK(L90,$AA$19:$AA$332,0)+COUNTIF($AA$1:AA89,AA90),"")&amp;IF(J90=5,RANK(L90,$AB$19:$AB$332,0)+COUNTIF($AB$1:AB89,AB90),"")&amp;IF(J90=6,RANK(L90,$AC$19:$AC$332,0)+COUNTIF($AC$1:AC89,AC90),"")&amp;IF(J90=7,RANK(L90,$AD$19:$AD$332,0)+COUNTIF($AD$1:AD89,AD90),"")&amp;IF(J90=8,RANK(L90,$AE$19:$AE$332,0)+COUNTIF($AE$1:AE89,AE90),"")&amp;IF(J90=9,RANK(L90,$AF$19:$AF$332,0)+COUNTIF($AF$1:AF89,AF90),"")&amp;IF(J90=10,RANK(L90,$AG$19:$AG$332,0)+COUNTIF($AG$1:AG89,AG90),"")&amp;IF(J90=11,RANK(L90,$AH$19:$AH$332,0)+COUNTIF($AH$1:AH89,AH90),"")</f>
        <v>72</v>
      </c>
      <c r="N90" s="9" t="s">
        <v>236</v>
      </c>
      <c r="Z90" s="10" t="str">
        <f t="shared" si="39"/>
        <v/>
      </c>
      <c r="AA90" s="10" t="str">
        <f t="shared" si="40"/>
        <v/>
      </c>
      <c r="AB90" s="10" t="str">
        <f t="shared" si="41"/>
        <v/>
      </c>
      <c r="AC90" s="10" t="str">
        <f t="shared" si="42"/>
        <v/>
      </c>
      <c r="AD90" s="10" t="str">
        <f t="shared" si="43"/>
        <v/>
      </c>
      <c r="AE90" s="10">
        <f t="shared" si="44"/>
        <v>44</v>
      </c>
      <c r="AF90" s="10" t="str">
        <f t="shared" si="45"/>
        <v/>
      </c>
      <c r="AG90" s="10" t="str">
        <f t="shared" si="46"/>
        <v/>
      </c>
      <c r="AH90" s="10" t="str">
        <f t="shared" si="47"/>
        <v/>
      </c>
      <c r="AI90" s="13" t="str">
        <f t="shared" si="38"/>
        <v>69</v>
      </c>
      <c r="AJ90" s="11">
        <f t="shared" si="48"/>
        <v>69</v>
      </c>
    </row>
    <row r="91" spans="1:36" x14ac:dyDescent="0.25">
      <c r="A91" s="1">
        <v>73</v>
      </c>
      <c r="B91" s="4">
        <v>48</v>
      </c>
      <c r="C91" s="9" t="s">
        <v>554</v>
      </c>
      <c r="D91" s="9" t="s">
        <v>230</v>
      </c>
      <c r="E91" s="9" t="s">
        <v>27</v>
      </c>
      <c r="F91" s="9">
        <v>397766543</v>
      </c>
      <c r="G91" s="9" t="s">
        <v>53</v>
      </c>
      <c r="H91" s="27"/>
      <c r="I91" s="6">
        <v>8</v>
      </c>
      <c r="J91" s="6">
        <v>8</v>
      </c>
      <c r="K91" s="9">
        <v>11</v>
      </c>
      <c r="L91" s="7">
        <f t="shared" si="37"/>
        <v>44</v>
      </c>
      <c r="M91" s="8" t="str">
        <f>IF(J91=4,RANK(L91,$AA$19:$AA$332,0)+COUNTIF($AA$1:AA90,AA91),"")&amp;IF(J91=5,RANK(L91,$AB$19:$AB$332,0)+COUNTIF($AB$1:AB90,AB91),"")&amp;IF(J91=6,RANK(L91,$AC$19:$AC$332,0)+COUNTIF($AC$1:AC90,AC91),"")&amp;IF(J91=7,RANK(L91,$AD$19:$AD$332,0)+COUNTIF($AD$1:AD90,AD91),"")&amp;IF(J91=8,RANK(L91,$AE$19:$AE$332,0)+COUNTIF($AE$1:AE90,AE91),"")&amp;IF(J91=9,RANK(L91,$AF$19:$AF$332,0)+COUNTIF($AF$1:AF90,AF91),"")&amp;IF(J91=10,RANK(L91,$AG$19:$AG$332,0)+COUNTIF($AG$1:AG90,AG91),"")&amp;IF(J91=11,RANK(L91,$AH$19:$AH$332,0)+COUNTIF($AH$1:AH90,AH91),"")</f>
        <v>73</v>
      </c>
      <c r="N91" s="9" t="s">
        <v>236</v>
      </c>
      <c r="Z91" s="10" t="str">
        <f t="shared" si="39"/>
        <v/>
      </c>
      <c r="AA91" s="10" t="str">
        <f t="shared" si="40"/>
        <v/>
      </c>
      <c r="AB91" s="10" t="str">
        <f t="shared" si="41"/>
        <v/>
      </c>
      <c r="AC91" s="10" t="str">
        <f t="shared" si="42"/>
        <v/>
      </c>
      <c r="AD91" s="10" t="str">
        <f t="shared" si="43"/>
        <v/>
      </c>
      <c r="AE91" s="10">
        <f t="shared" si="44"/>
        <v>44</v>
      </c>
      <c r="AF91" s="10" t="str">
        <f t="shared" si="45"/>
        <v/>
      </c>
      <c r="AG91" s="10" t="str">
        <f t="shared" si="46"/>
        <v/>
      </c>
      <c r="AH91" s="10" t="str">
        <f t="shared" si="47"/>
        <v/>
      </c>
      <c r="AI91" s="13" t="str">
        <f t="shared" si="38"/>
        <v>69</v>
      </c>
      <c r="AJ91" s="11">
        <f t="shared" si="48"/>
        <v>69</v>
      </c>
    </row>
    <row r="92" spans="1:36" x14ac:dyDescent="0.25">
      <c r="A92" s="1">
        <v>74</v>
      </c>
      <c r="B92" s="4">
        <v>48</v>
      </c>
      <c r="C92" s="9" t="s">
        <v>554</v>
      </c>
      <c r="D92" s="9" t="s">
        <v>555</v>
      </c>
      <c r="E92" s="9" t="s">
        <v>31</v>
      </c>
      <c r="F92" s="9">
        <v>1247033113</v>
      </c>
      <c r="G92" s="9" t="s">
        <v>53</v>
      </c>
      <c r="H92" s="27"/>
      <c r="I92" s="6">
        <v>8</v>
      </c>
      <c r="J92" s="6">
        <v>8</v>
      </c>
      <c r="K92" s="9">
        <v>11</v>
      </c>
      <c r="L92" s="7">
        <f t="shared" si="37"/>
        <v>44</v>
      </c>
      <c r="M92" s="8" t="str">
        <f>IF(J92=4,RANK(L92,$AA$19:$AA$332,0)+COUNTIF($AA$1:AA91,AA92),"")&amp;IF(J92=5,RANK(L92,$AB$19:$AB$332,0)+COUNTIF($AB$1:AB91,AB92),"")&amp;IF(J92=6,RANK(L92,$AC$19:$AC$332,0)+COUNTIF($AC$1:AC91,AC92),"")&amp;IF(J92=7,RANK(L92,$AD$19:$AD$332,0)+COUNTIF($AD$1:AD91,AD92),"")&amp;IF(J92=8,RANK(L92,$AE$19:$AE$332,0)+COUNTIF($AE$1:AE91,AE92),"")&amp;IF(J92=9,RANK(L92,$AF$19:$AF$332,0)+COUNTIF($AF$1:AF91,AF92),"")&amp;IF(J92=10,RANK(L92,$AG$19:$AG$332,0)+COUNTIF($AG$1:AG91,AG92),"")&amp;IF(J92=11,RANK(L92,$AH$19:$AH$332,0)+COUNTIF($AH$1:AH91,AH92),"")</f>
        <v>74</v>
      </c>
      <c r="N92" s="9" t="s">
        <v>236</v>
      </c>
      <c r="Z92" s="10" t="str">
        <f t="shared" si="39"/>
        <v/>
      </c>
      <c r="AA92" s="10" t="str">
        <f t="shared" si="40"/>
        <v/>
      </c>
      <c r="AB92" s="10" t="str">
        <f t="shared" si="41"/>
        <v/>
      </c>
      <c r="AC92" s="10" t="str">
        <f t="shared" si="42"/>
        <v/>
      </c>
      <c r="AD92" s="10" t="str">
        <f t="shared" si="43"/>
        <v/>
      </c>
      <c r="AE92" s="10">
        <f t="shared" si="44"/>
        <v>44</v>
      </c>
      <c r="AF92" s="10" t="str">
        <f t="shared" si="45"/>
        <v/>
      </c>
      <c r="AG92" s="10" t="str">
        <f t="shared" si="46"/>
        <v/>
      </c>
      <c r="AH92" s="10" t="str">
        <f t="shared" si="47"/>
        <v/>
      </c>
      <c r="AI92" s="13" t="str">
        <f t="shared" si="38"/>
        <v>69</v>
      </c>
      <c r="AJ92" s="11">
        <f t="shared" si="48"/>
        <v>69</v>
      </c>
    </row>
    <row r="93" spans="1:36" x14ac:dyDescent="0.25">
      <c r="A93" s="1">
        <v>75</v>
      </c>
      <c r="B93" s="4">
        <v>48</v>
      </c>
      <c r="C93" s="9" t="s">
        <v>556</v>
      </c>
      <c r="D93" s="9" t="s">
        <v>242</v>
      </c>
      <c r="E93" s="9" t="s">
        <v>557</v>
      </c>
      <c r="F93" s="9">
        <v>3919901347</v>
      </c>
      <c r="G93" s="9" t="s">
        <v>43</v>
      </c>
      <c r="H93" s="27"/>
      <c r="I93" s="6">
        <v>8</v>
      </c>
      <c r="J93" s="6">
        <v>8</v>
      </c>
      <c r="K93" s="9">
        <v>11</v>
      </c>
      <c r="L93" s="7">
        <f t="shared" si="37"/>
        <v>44</v>
      </c>
      <c r="M93" s="8" t="str">
        <f>IF(J93=4,RANK(L93,$AA$19:$AA$332,0)+COUNTIF($AA$1:AA92,AA93),"")&amp;IF(J93=5,RANK(L93,$AB$19:$AB$332,0)+COUNTIF($AB$1:AB92,AB93),"")&amp;IF(J93=6,RANK(L93,$AC$19:$AC$332,0)+COUNTIF($AC$1:AC92,AC93),"")&amp;IF(J93=7,RANK(L93,$AD$19:$AD$332,0)+COUNTIF($AD$1:AD92,AD93),"")&amp;IF(J93=8,RANK(L93,$AE$19:$AE$332,0)+COUNTIF($AE$1:AE92,AE93),"")&amp;IF(J93=9,RANK(L93,$AF$19:$AF$332,0)+COUNTIF($AF$1:AF92,AF93),"")&amp;IF(J93=10,RANK(L93,$AG$19:$AG$332,0)+COUNTIF($AG$1:AG92,AG93),"")&amp;IF(J93=11,RANK(L93,$AH$19:$AH$332,0)+COUNTIF($AH$1:AH92,AH93),"")</f>
        <v>75</v>
      </c>
      <c r="N93" s="9" t="s">
        <v>236</v>
      </c>
      <c r="Z93" s="10" t="str">
        <f t="shared" si="39"/>
        <v/>
      </c>
      <c r="AA93" s="10" t="str">
        <f t="shared" si="40"/>
        <v/>
      </c>
      <c r="AB93" s="10" t="str">
        <f t="shared" si="41"/>
        <v/>
      </c>
      <c r="AC93" s="10" t="str">
        <f t="shared" si="42"/>
        <v/>
      </c>
      <c r="AD93" s="10" t="str">
        <f t="shared" si="43"/>
        <v/>
      </c>
      <c r="AE93" s="10">
        <f t="shared" si="44"/>
        <v>44</v>
      </c>
      <c r="AF93" s="10" t="str">
        <f t="shared" si="45"/>
        <v/>
      </c>
      <c r="AG93" s="10" t="str">
        <f t="shared" si="46"/>
        <v/>
      </c>
      <c r="AH93" s="10" t="str">
        <f t="shared" si="47"/>
        <v/>
      </c>
      <c r="AI93" s="13" t="str">
        <f t="shared" si="38"/>
        <v>69</v>
      </c>
      <c r="AJ93" s="11">
        <f t="shared" si="48"/>
        <v>69</v>
      </c>
    </row>
    <row r="94" spans="1:36" x14ac:dyDescent="0.25">
      <c r="A94" s="1">
        <v>76</v>
      </c>
      <c r="B94" s="4">
        <v>48</v>
      </c>
      <c r="C94" s="9" t="s">
        <v>558</v>
      </c>
      <c r="D94" s="9" t="s">
        <v>88</v>
      </c>
      <c r="E94" s="9" t="s">
        <v>559</v>
      </c>
      <c r="F94" s="9">
        <v>3734861987</v>
      </c>
      <c r="G94" s="9" t="s">
        <v>118</v>
      </c>
      <c r="H94" s="27"/>
      <c r="I94" s="6">
        <v>8</v>
      </c>
      <c r="J94" s="6">
        <v>8</v>
      </c>
      <c r="K94" s="9">
        <v>11</v>
      </c>
      <c r="L94" s="7">
        <f t="shared" si="37"/>
        <v>44</v>
      </c>
      <c r="M94" s="8" t="str">
        <f>IF(J94=4,RANK(L94,$AA$19:$AA$332,0)+COUNTIF($AA$1:AA93,AA94),"")&amp;IF(J94=5,RANK(L94,$AB$19:$AB$332,0)+COUNTIF($AB$1:AB93,AB94),"")&amp;IF(J94=6,RANK(L94,$AC$19:$AC$332,0)+COUNTIF($AC$1:AC93,AC94),"")&amp;IF(J94=7,RANK(L94,$AD$19:$AD$332,0)+COUNTIF($AD$1:AD93,AD94),"")&amp;IF(J94=8,RANK(L94,$AE$19:$AE$332,0)+COUNTIF($AE$1:AE93,AE94),"")&amp;IF(J94=9,RANK(L94,$AF$19:$AF$332,0)+COUNTIF($AF$1:AF93,AF94),"")&amp;IF(J94=10,RANK(L94,$AG$19:$AG$332,0)+COUNTIF($AG$1:AG93,AG94),"")&amp;IF(J94=11,RANK(L94,$AH$19:$AH$332,0)+COUNTIF($AH$1:AH93,AH94),"")</f>
        <v>76</v>
      </c>
      <c r="N94" s="9" t="s">
        <v>236</v>
      </c>
      <c r="Z94" s="10" t="str">
        <f t="shared" si="39"/>
        <v/>
      </c>
      <c r="AA94" s="10" t="str">
        <f t="shared" si="40"/>
        <v/>
      </c>
      <c r="AB94" s="10" t="str">
        <f t="shared" si="41"/>
        <v/>
      </c>
      <c r="AC94" s="10" t="str">
        <f t="shared" si="42"/>
        <v/>
      </c>
      <c r="AD94" s="10" t="str">
        <f t="shared" si="43"/>
        <v/>
      </c>
      <c r="AE94" s="10">
        <f t="shared" si="44"/>
        <v>44</v>
      </c>
      <c r="AF94" s="10" t="str">
        <f t="shared" si="45"/>
        <v/>
      </c>
      <c r="AG94" s="10" t="str">
        <f t="shared" si="46"/>
        <v/>
      </c>
      <c r="AH94" s="10" t="str">
        <f t="shared" si="47"/>
        <v/>
      </c>
      <c r="AI94" s="13" t="str">
        <f t="shared" si="38"/>
        <v>69</v>
      </c>
      <c r="AJ94" s="11">
        <f t="shared" si="48"/>
        <v>69</v>
      </c>
    </row>
    <row r="95" spans="1:36" x14ac:dyDescent="0.25">
      <c r="A95" s="1">
        <v>77</v>
      </c>
      <c r="B95" s="4">
        <v>48</v>
      </c>
      <c r="C95" s="9" t="s">
        <v>560</v>
      </c>
      <c r="D95" s="9" t="s">
        <v>51</v>
      </c>
      <c r="E95" s="9" t="s">
        <v>561</v>
      </c>
      <c r="F95" s="9">
        <v>2102860798</v>
      </c>
      <c r="G95" s="9" t="s">
        <v>43</v>
      </c>
      <c r="H95" s="27"/>
      <c r="I95" s="6">
        <v>8</v>
      </c>
      <c r="J95" s="6">
        <v>8</v>
      </c>
      <c r="K95" s="9">
        <v>11</v>
      </c>
      <c r="L95" s="7">
        <f t="shared" si="37"/>
        <v>44</v>
      </c>
      <c r="M95" s="8" t="str">
        <f>IF(J95=4,RANK(L95,$AA$19:$AA$332,0)+COUNTIF($AA$1:AA94,AA95),"")&amp;IF(J95=5,RANK(L95,$AB$19:$AB$332,0)+COUNTIF($AB$1:AB94,AB95),"")&amp;IF(J95=6,RANK(L95,$AC$19:$AC$332,0)+COUNTIF($AC$1:AC94,AC95),"")&amp;IF(J95=7,RANK(L95,$AD$19:$AD$332,0)+COUNTIF($AD$1:AD94,AD95),"")&amp;IF(J95=8,RANK(L95,$AE$19:$AE$332,0)+COUNTIF($AE$1:AE94,AE95),"")&amp;IF(J95=9,RANK(L95,$AF$19:$AF$332,0)+COUNTIF($AF$1:AF94,AF95),"")&amp;IF(J95=10,RANK(L95,$AG$19:$AG$332,0)+COUNTIF($AG$1:AG94,AG95),"")&amp;IF(J95=11,RANK(L95,$AH$19:$AH$332,0)+COUNTIF($AH$1:AH94,AH95),"")</f>
        <v>77</v>
      </c>
      <c r="N95" s="9" t="s">
        <v>236</v>
      </c>
      <c r="Z95" s="10" t="str">
        <f t="shared" si="39"/>
        <v/>
      </c>
      <c r="AA95" s="10" t="str">
        <f t="shared" si="40"/>
        <v/>
      </c>
      <c r="AB95" s="10" t="str">
        <f t="shared" si="41"/>
        <v/>
      </c>
      <c r="AC95" s="10" t="str">
        <f t="shared" si="42"/>
        <v/>
      </c>
      <c r="AD95" s="10" t="str">
        <f t="shared" si="43"/>
        <v/>
      </c>
      <c r="AE95" s="10">
        <f t="shared" si="44"/>
        <v>44</v>
      </c>
      <c r="AF95" s="10" t="str">
        <f t="shared" si="45"/>
        <v/>
      </c>
      <c r="AG95" s="10" t="str">
        <f t="shared" si="46"/>
        <v/>
      </c>
      <c r="AH95" s="10" t="str">
        <f t="shared" si="47"/>
        <v/>
      </c>
      <c r="AI95" s="13" t="str">
        <f t="shared" si="38"/>
        <v>69</v>
      </c>
      <c r="AJ95" s="11">
        <f t="shared" si="48"/>
        <v>69</v>
      </c>
    </row>
    <row r="96" spans="1:36" x14ac:dyDescent="0.25">
      <c r="A96" s="1">
        <v>78</v>
      </c>
      <c r="B96" s="4">
        <v>48</v>
      </c>
      <c r="C96" s="9" t="s">
        <v>562</v>
      </c>
      <c r="D96" s="9" t="s">
        <v>563</v>
      </c>
      <c r="E96" s="9" t="s">
        <v>564</v>
      </c>
      <c r="F96" s="9">
        <v>3831384644</v>
      </c>
      <c r="G96" s="9" t="s">
        <v>43</v>
      </c>
      <c r="H96" s="27"/>
      <c r="I96" s="6">
        <v>8</v>
      </c>
      <c r="J96" s="6">
        <v>8</v>
      </c>
      <c r="K96" s="9">
        <v>11</v>
      </c>
      <c r="L96" s="7">
        <f t="shared" si="37"/>
        <v>44</v>
      </c>
      <c r="M96" s="8" t="str">
        <f>IF(J96=4,RANK(L96,$AA$19:$AA$332,0)+COUNTIF($AA$1:AA95,AA96),"")&amp;IF(J96=5,RANK(L96,$AB$19:$AB$332,0)+COUNTIF($AB$1:AB95,AB96),"")&amp;IF(J96=6,RANK(L96,$AC$19:$AC$332,0)+COUNTIF($AC$1:AC95,AC96),"")&amp;IF(J96=7,RANK(L96,$AD$19:$AD$332,0)+COUNTIF($AD$1:AD95,AD96),"")&amp;IF(J96=8,RANK(L96,$AE$19:$AE$332,0)+COUNTIF($AE$1:AE95,AE96),"")&amp;IF(J96=9,RANK(L96,$AF$19:$AF$332,0)+COUNTIF($AF$1:AF95,AF96),"")&amp;IF(J96=10,RANK(L96,$AG$19:$AG$332,0)+COUNTIF($AG$1:AG95,AG96),"")&amp;IF(J96=11,RANK(L96,$AH$19:$AH$332,0)+COUNTIF($AH$1:AH95,AH96),"")</f>
        <v>78</v>
      </c>
      <c r="N96" s="9" t="s">
        <v>236</v>
      </c>
      <c r="Z96" s="10" t="str">
        <f t="shared" si="39"/>
        <v/>
      </c>
      <c r="AA96" s="10" t="str">
        <f t="shared" si="40"/>
        <v/>
      </c>
      <c r="AB96" s="10" t="str">
        <f t="shared" si="41"/>
        <v/>
      </c>
      <c r="AC96" s="10" t="str">
        <f t="shared" si="42"/>
        <v/>
      </c>
      <c r="AD96" s="10" t="str">
        <f t="shared" si="43"/>
        <v/>
      </c>
      <c r="AE96" s="10">
        <f t="shared" si="44"/>
        <v>44</v>
      </c>
      <c r="AF96" s="10" t="str">
        <f t="shared" si="45"/>
        <v/>
      </c>
      <c r="AG96" s="10" t="str">
        <f t="shared" si="46"/>
        <v/>
      </c>
      <c r="AH96" s="10" t="str">
        <f t="shared" si="47"/>
        <v/>
      </c>
      <c r="AI96" s="13" t="str">
        <f t="shared" si="38"/>
        <v>69</v>
      </c>
      <c r="AJ96" s="11">
        <f t="shared" si="48"/>
        <v>69</v>
      </c>
    </row>
    <row r="97" spans="1:36" x14ac:dyDescent="0.25">
      <c r="A97" s="1">
        <v>79</v>
      </c>
      <c r="B97" s="4">
        <v>48</v>
      </c>
      <c r="C97" s="9" t="s">
        <v>565</v>
      </c>
      <c r="D97" s="9" t="s">
        <v>566</v>
      </c>
      <c r="E97" s="9" t="s">
        <v>567</v>
      </c>
      <c r="F97" s="9">
        <v>178890592</v>
      </c>
      <c r="G97" s="9" t="s">
        <v>53</v>
      </c>
      <c r="H97" s="27"/>
      <c r="I97" s="6">
        <v>8</v>
      </c>
      <c r="J97" s="6">
        <v>8</v>
      </c>
      <c r="K97" s="9">
        <v>10</v>
      </c>
      <c r="L97" s="7">
        <f t="shared" si="37"/>
        <v>40</v>
      </c>
      <c r="M97" s="8" t="str">
        <f>IF(J97=4,RANK(L97,$AA$19:$AA$332,0)+COUNTIF($AA$1:AA96,AA97),"")&amp;IF(J97=5,RANK(L97,$AB$19:$AB$332,0)+COUNTIF($AB$1:AB96,AB97),"")&amp;IF(J97=6,RANK(L97,$AC$19:$AC$332,0)+COUNTIF($AC$1:AC96,AC97),"")&amp;IF(J97=7,RANK(L97,$AD$19:$AD$332,0)+COUNTIF($AD$1:AD96,AD97),"")&amp;IF(J97=8,RANK(L97,$AE$19:$AE$332,0)+COUNTIF($AE$1:AE96,AE97),"")&amp;IF(J97=9,RANK(L97,$AF$19:$AF$332,0)+COUNTIF($AF$1:AF96,AF97),"")&amp;IF(J97=10,RANK(L97,$AG$19:$AG$332,0)+COUNTIF($AG$1:AG96,AG97),"")&amp;IF(J97=11,RANK(L97,$AH$19:$AH$332,0)+COUNTIF($AH$1:AH96,AH97),"")</f>
        <v>79</v>
      </c>
      <c r="N97" s="9" t="s">
        <v>236</v>
      </c>
      <c r="Z97" s="10" t="str">
        <f t="shared" si="39"/>
        <v/>
      </c>
      <c r="AA97" s="10" t="str">
        <f t="shared" si="40"/>
        <v/>
      </c>
      <c r="AB97" s="10" t="str">
        <f t="shared" si="41"/>
        <v/>
      </c>
      <c r="AC97" s="10" t="str">
        <f t="shared" si="42"/>
        <v/>
      </c>
      <c r="AD97" s="10" t="str">
        <f t="shared" si="43"/>
        <v/>
      </c>
      <c r="AE97" s="10">
        <f t="shared" si="44"/>
        <v>40</v>
      </c>
      <c r="AF97" s="10" t="str">
        <f t="shared" si="45"/>
        <v/>
      </c>
      <c r="AG97" s="10" t="str">
        <f t="shared" si="46"/>
        <v/>
      </c>
      <c r="AH97" s="10" t="str">
        <f t="shared" si="47"/>
        <v/>
      </c>
      <c r="AI97" s="13" t="str">
        <f t="shared" si="38"/>
        <v>79</v>
      </c>
      <c r="AJ97" s="11">
        <f t="shared" si="48"/>
        <v>79</v>
      </c>
    </row>
    <row r="98" spans="1:36" x14ac:dyDescent="0.25">
      <c r="A98" s="1">
        <v>80</v>
      </c>
      <c r="B98" s="4">
        <v>48</v>
      </c>
      <c r="C98" s="9" t="s">
        <v>568</v>
      </c>
      <c r="D98" s="9" t="s">
        <v>88</v>
      </c>
      <c r="E98" s="9" t="s">
        <v>128</v>
      </c>
      <c r="F98" s="9">
        <v>407004243</v>
      </c>
      <c r="G98" s="9" t="s">
        <v>53</v>
      </c>
      <c r="H98" s="27"/>
      <c r="I98" s="6">
        <v>8</v>
      </c>
      <c r="J98" s="6">
        <v>8</v>
      </c>
      <c r="K98" s="9">
        <v>10</v>
      </c>
      <c r="L98" s="7">
        <f t="shared" si="37"/>
        <v>40</v>
      </c>
      <c r="M98" s="8" t="str">
        <f>IF(J98=4,RANK(L98,$AA$19:$AA$332,0)+COUNTIF($AA$1:AA97,AA98),"")&amp;IF(J98=5,RANK(L98,$AB$19:$AB$332,0)+COUNTIF($AB$1:AB97,AB98),"")&amp;IF(J98=6,RANK(L98,$AC$19:$AC$332,0)+COUNTIF($AC$1:AC97,AC98),"")&amp;IF(J98=7,RANK(L98,$AD$19:$AD$332,0)+COUNTIF($AD$1:AD97,AD98),"")&amp;IF(J98=8,RANK(L98,$AE$19:$AE$332,0)+COUNTIF($AE$1:AE97,AE98),"")&amp;IF(J98=9,RANK(L98,$AF$19:$AF$332,0)+COUNTIF($AF$1:AF97,AF98),"")&amp;IF(J98=10,RANK(L98,$AG$19:$AG$332,0)+COUNTIF($AG$1:AG97,AG98),"")&amp;IF(J98=11,RANK(L98,$AH$19:$AH$332,0)+COUNTIF($AH$1:AH97,AH98),"")</f>
        <v>80</v>
      </c>
      <c r="N98" s="9" t="s">
        <v>236</v>
      </c>
      <c r="Z98" s="10" t="str">
        <f t="shared" si="39"/>
        <v/>
      </c>
      <c r="AA98" s="10" t="str">
        <f t="shared" si="40"/>
        <v/>
      </c>
      <c r="AB98" s="10" t="str">
        <f t="shared" si="41"/>
        <v/>
      </c>
      <c r="AC98" s="10" t="str">
        <f t="shared" si="42"/>
        <v/>
      </c>
      <c r="AD98" s="10" t="str">
        <f t="shared" si="43"/>
        <v/>
      </c>
      <c r="AE98" s="10">
        <f t="shared" si="44"/>
        <v>40</v>
      </c>
      <c r="AF98" s="10" t="str">
        <f t="shared" si="45"/>
        <v/>
      </c>
      <c r="AG98" s="10" t="str">
        <f t="shared" si="46"/>
        <v/>
      </c>
      <c r="AH98" s="10" t="str">
        <f t="shared" si="47"/>
        <v/>
      </c>
      <c r="AI98" s="13" t="str">
        <f t="shared" si="38"/>
        <v>79</v>
      </c>
      <c r="AJ98" s="11">
        <f t="shared" si="48"/>
        <v>79</v>
      </c>
    </row>
    <row r="99" spans="1:36" x14ac:dyDescent="0.25">
      <c r="A99" s="1">
        <v>81</v>
      </c>
      <c r="B99" s="4">
        <v>48</v>
      </c>
      <c r="C99" s="9" t="s">
        <v>569</v>
      </c>
      <c r="D99" s="9" t="s">
        <v>76</v>
      </c>
      <c r="E99" s="9" t="s">
        <v>99</v>
      </c>
      <c r="F99" s="9">
        <v>3279507408</v>
      </c>
      <c r="G99" s="9" t="s">
        <v>41</v>
      </c>
      <c r="H99" s="27"/>
      <c r="I99" s="6">
        <v>8</v>
      </c>
      <c r="J99" s="6">
        <v>8</v>
      </c>
      <c r="K99" s="9">
        <v>10</v>
      </c>
      <c r="L99" s="7">
        <f t="shared" si="37"/>
        <v>40</v>
      </c>
      <c r="M99" s="8" t="str">
        <f>IF(J99=4,RANK(L99,$AA$19:$AA$332,0)+COUNTIF($AA$1:AA98,AA99),"")&amp;IF(J99=5,RANK(L99,$AB$19:$AB$332,0)+COUNTIF($AB$1:AB98,AB99),"")&amp;IF(J99=6,RANK(L99,$AC$19:$AC$332,0)+COUNTIF($AC$1:AC98,AC99),"")&amp;IF(J99=7,RANK(L99,$AD$19:$AD$332,0)+COUNTIF($AD$1:AD98,AD99),"")&amp;IF(J99=8,RANK(L99,$AE$19:$AE$332,0)+COUNTIF($AE$1:AE98,AE99),"")&amp;IF(J99=9,RANK(L99,$AF$19:$AF$332,0)+COUNTIF($AF$1:AF98,AF99),"")&amp;IF(J99=10,RANK(L99,$AG$19:$AG$332,0)+COUNTIF($AG$1:AG98,AG99),"")&amp;IF(J99=11,RANK(L99,$AH$19:$AH$332,0)+COUNTIF($AH$1:AH98,AH99),"")</f>
        <v>81</v>
      </c>
      <c r="N99" s="9" t="s">
        <v>236</v>
      </c>
      <c r="Z99" s="10" t="str">
        <f t="shared" si="39"/>
        <v/>
      </c>
      <c r="AA99" s="10" t="str">
        <f t="shared" si="40"/>
        <v/>
      </c>
      <c r="AB99" s="10" t="str">
        <f t="shared" si="41"/>
        <v/>
      </c>
      <c r="AC99" s="10" t="str">
        <f t="shared" si="42"/>
        <v/>
      </c>
      <c r="AD99" s="10" t="str">
        <f t="shared" si="43"/>
        <v/>
      </c>
      <c r="AE99" s="10">
        <f t="shared" si="44"/>
        <v>40</v>
      </c>
      <c r="AF99" s="10" t="str">
        <f t="shared" si="45"/>
        <v/>
      </c>
      <c r="AG99" s="10" t="str">
        <f t="shared" si="46"/>
        <v/>
      </c>
      <c r="AH99" s="10" t="str">
        <f t="shared" si="47"/>
        <v/>
      </c>
      <c r="AI99" s="13" t="str">
        <f t="shared" si="38"/>
        <v>79</v>
      </c>
      <c r="AJ99" s="11">
        <f t="shared" si="48"/>
        <v>79</v>
      </c>
    </row>
    <row r="100" spans="1:36" x14ac:dyDescent="0.25">
      <c r="A100" s="1">
        <v>82</v>
      </c>
      <c r="B100" s="4">
        <v>48</v>
      </c>
      <c r="C100" s="9" t="s">
        <v>570</v>
      </c>
      <c r="D100" s="9" t="s">
        <v>26</v>
      </c>
      <c r="E100" s="9" t="s">
        <v>275</v>
      </c>
      <c r="F100" s="9">
        <v>1791138762</v>
      </c>
      <c r="G100" s="9" t="s">
        <v>53</v>
      </c>
      <c r="H100" s="27"/>
      <c r="I100" s="6">
        <v>8</v>
      </c>
      <c r="J100" s="6">
        <v>8</v>
      </c>
      <c r="K100" s="9">
        <v>10</v>
      </c>
      <c r="L100" s="7">
        <f t="shared" si="37"/>
        <v>40</v>
      </c>
      <c r="M100" s="8" t="str">
        <f>IF(J100=4,RANK(L100,$AA$19:$AA$332,0)+COUNTIF($AA$1:AA99,AA100),"")&amp;IF(J100=5,RANK(L100,$AB$19:$AB$332,0)+COUNTIF($AB$1:AB99,AB100),"")&amp;IF(J100=6,RANK(L100,$AC$19:$AC$332,0)+COUNTIF($AC$1:AC99,AC100),"")&amp;IF(J100=7,RANK(L100,$AD$19:$AD$332,0)+COUNTIF($AD$1:AD99,AD100),"")&amp;IF(J100=8,RANK(L100,$AE$19:$AE$332,0)+COUNTIF($AE$1:AE99,AE100),"")&amp;IF(J100=9,RANK(L100,$AF$19:$AF$332,0)+COUNTIF($AF$1:AF99,AF100),"")&amp;IF(J100=10,RANK(L100,$AG$19:$AG$332,0)+COUNTIF($AG$1:AG99,AG100),"")&amp;IF(J100=11,RANK(L100,$AH$19:$AH$332,0)+COUNTIF($AH$1:AH99,AH100),"")</f>
        <v>82</v>
      </c>
      <c r="N100" s="9" t="s">
        <v>236</v>
      </c>
      <c r="Z100" s="10" t="str">
        <f t="shared" si="39"/>
        <v/>
      </c>
      <c r="AA100" s="10" t="str">
        <f t="shared" si="40"/>
        <v/>
      </c>
      <c r="AB100" s="10" t="str">
        <f t="shared" si="41"/>
        <v/>
      </c>
      <c r="AC100" s="10" t="str">
        <f t="shared" si="42"/>
        <v/>
      </c>
      <c r="AD100" s="10" t="str">
        <f t="shared" si="43"/>
        <v/>
      </c>
      <c r="AE100" s="10">
        <f t="shared" si="44"/>
        <v>40</v>
      </c>
      <c r="AF100" s="10" t="str">
        <f t="shared" si="45"/>
        <v/>
      </c>
      <c r="AG100" s="10" t="str">
        <f t="shared" si="46"/>
        <v/>
      </c>
      <c r="AH100" s="10" t="str">
        <f t="shared" si="47"/>
        <v/>
      </c>
      <c r="AI100" s="13" t="str">
        <f t="shared" si="38"/>
        <v>79</v>
      </c>
      <c r="AJ100" s="11">
        <f t="shared" si="48"/>
        <v>79</v>
      </c>
    </row>
    <row r="101" spans="1:36" x14ac:dyDescent="0.25">
      <c r="A101" s="1">
        <v>83</v>
      </c>
      <c r="B101" s="4">
        <v>48</v>
      </c>
      <c r="C101" s="9" t="s">
        <v>429</v>
      </c>
      <c r="D101" s="9" t="s">
        <v>161</v>
      </c>
      <c r="E101" s="9" t="s">
        <v>47</v>
      </c>
      <c r="F101" s="9">
        <v>2478752511</v>
      </c>
      <c r="G101" s="9" t="s">
        <v>43</v>
      </c>
      <c r="H101" s="27"/>
      <c r="I101" s="6">
        <v>8</v>
      </c>
      <c r="J101" s="6">
        <v>8</v>
      </c>
      <c r="K101" s="9">
        <v>10</v>
      </c>
      <c r="L101" s="7">
        <f t="shared" si="37"/>
        <v>40</v>
      </c>
      <c r="M101" s="8" t="str">
        <f>IF(J101=4,RANK(L101,$AA$19:$AA$332,0)+COUNTIF($AA$1:AA100,AA101),"")&amp;IF(J101=5,RANK(L101,$AB$19:$AB$332,0)+COUNTIF($AB$1:AB100,AB101),"")&amp;IF(J101=6,RANK(L101,$AC$19:$AC$332,0)+COUNTIF($AC$1:AC100,AC101),"")&amp;IF(J101=7,RANK(L101,$AD$19:$AD$332,0)+COUNTIF($AD$1:AD100,AD101),"")&amp;IF(J101=8,RANK(L101,$AE$19:$AE$332,0)+COUNTIF($AE$1:AE100,AE101),"")&amp;IF(J101=9,RANK(L101,$AF$19:$AF$332,0)+COUNTIF($AF$1:AF100,AF101),"")&amp;IF(J101=10,RANK(L101,$AG$19:$AG$332,0)+COUNTIF($AG$1:AG100,AG101),"")&amp;IF(J101=11,RANK(L101,$AH$19:$AH$332,0)+COUNTIF($AH$1:AH100,AH101),"")</f>
        <v>83</v>
      </c>
      <c r="N101" s="9" t="s">
        <v>236</v>
      </c>
      <c r="Z101" s="10" t="str">
        <f t="shared" si="39"/>
        <v/>
      </c>
      <c r="AA101" s="10" t="str">
        <f t="shared" si="40"/>
        <v/>
      </c>
      <c r="AB101" s="10" t="str">
        <f t="shared" si="41"/>
        <v/>
      </c>
      <c r="AC101" s="10" t="str">
        <f t="shared" si="42"/>
        <v/>
      </c>
      <c r="AD101" s="10" t="str">
        <f t="shared" si="43"/>
        <v/>
      </c>
      <c r="AE101" s="10">
        <f t="shared" si="44"/>
        <v>40</v>
      </c>
      <c r="AF101" s="10" t="str">
        <f t="shared" si="45"/>
        <v/>
      </c>
      <c r="AG101" s="10" t="str">
        <f t="shared" si="46"/>
        <v/>
      </c>
      <c r="AH101" s="10" t="str">
        <f t="shared" si="47"/>
        <v/>
      </c>
      <c r="AI101" s="13" t="str">
        <f t="shared" si="38"/>
        <v>79</v>
      </c>
      <c r="AJ101" s="11">
        <f t="shared" si="48"/>
        <v>79</v>
      </c>
    </row>
    <row r="102" spans="1:36" x14ac:dyDescent="0.25">
      <c r="A102" s="1">
        <v>84</v>
      </c>
      <c r="B102" s="4">
        <v>48</v>
      </c>
      <c r="C102" s="9" t="s">
        <v>571</v>
      </c>
      <c r="D102" s="9" t="s">
        <v>158</v>
      </c>
      <c r="E102" s="9" t="s">
        <v>105</v>
      </c>
      <c r="F102" s="9">
        <v>2584252116</v>
      </c>
      <c r="G102" s="9" t="s">
        <v>43</v>
      </c>
      <c r="H102" s="27"/>
      <c r="I102" s="6">
        <v>8</v>
      </c>
      <c r="J102" s="6">
        <v>8</v>
      </c>
      <c r="K102" s="9">
        <v>10</v>
      </c>
      <c r="L102" s="7">
        <f t="shared" si="37"/>
        <v>40</v>
      </c>
      <c r="M102" s="8" t="str">
        <f>IF(J102=4,RANK(L102,$AA$19:$AA$332,0)+COUNTIF($AA$1:AA101,AA102),"")&amp;IF(J102=5,RANK(L102,$AB$19:$AB$332,0)+COUNTIF($AB$1:AB101,AB102),"")&amp;IF(J102=6,RANK(L102,$AC$19:$AC$332,0)+COUNTIF($AC$1:AC101,AC102),"")&amp;IF(J102=7,RANK(L102,$AD$19:$AD$332,0)+COUNTIF($AD$1:AD101,AD102),"")&amp;IF(J102=8,RANK(L102,$AE$19:$AE$332,0)+COUNTIF($AE$1:AE101,AE102),"")&amp;IF(J102=9,RANK(L102,$AF$19:$AF$332,0)+COUNTIF($AF$1:AF101,AF102),"")&amp;IF(J102=10,RANK(L102,$AG$19:$AG$332,0)+COUNTIF($AG$1:AG101,AG102),"")&amp;IF(J102=11,RANK(L102,$AH$19:$AH$332,0)+COUNTIF($AH$1:AH101,AH102),"")</f>
        <v>84</v>
      </c>
      <c r="N102" s="9" t="s">
        <v>236</v>
      </c>
      <c r="Z102" s="10" t="str">
        <f t="shared" si="39"/>
        <v/>
      </c>
      <c r="AA102" s="10" t="str">
        <f t="shared" si="40"/>
        <v/>
      </c>
      <c r="AB102" s="10" t="str">
        <f t="shared" si="41"/>
        <v/>
      </c>
      <c r="AC102" s="10" t="str">
        <f t="shared" si="42"/>
        <v/>
      </c>
      <c r="AD102" s="10" t="str">
        <f t="shared" si="43"/>
        <v/>
      </c>
      <c r="AE102" s="10">
        <f t="shared" si="44"/>
        <v>40</v>
      </c>
      <c r="AF102" s="10" t="str">
        <f t="shared" si="45"/>
        <v/>
      </c>
      <c r="AG102" s="10" t="str">
        <f t="shared" si="46"/>
        <v/>
      </c>
      <c r="AH102" s="10" t="str">
        <f t="shared" si="47"/>
        <v/>
      </c>
      <c r="AI102" s="13" t="str">
        <f t="shared" si="38"/>
        <v>79</v>
      </c>
      <c r="AJ102" s="11">
        <f t="shared" si="48"/>
        <v>79</v>
      </c>
    </row>
    <row r="103" spans="1:36" x14ac:dyDescent="0.25">
      <c r="A103" s="1">
        <v>85</v>
      </c>
      <c r="B103" s="4">
        <v>48</v>
      </c>
      <c r="C103" s="9" t="s">
        <v>572</v>
      </c>
      <c r="D103" s="9" t="s">
        <v>242</v>
      </c>
      <c r="E103" s="9" t="s">
        <v>47</v>
      </c>
      <c r="F103" s="9">
        <v>2946939077</v>
      </c>
      <c r="G103" s="9" t="s">
        <v>62</v>
      </c>
      <c r="H103" s="27"/>
      <c r="I103" s="6">
        <v>8</v>
      </c>
      <c r="J103" s="6">
        <v>8</v>
      </c>
      <c r="K103" s="9">
        <v>10</v>
      </c>
      <c r="L103" s="7">
        <f t="shared" si="37"/>
        <v>40</v>
      </c>
      <c r="M103" s="8" t="str">
        <f>IF(J103=4,RANK(L103,$AA$19:$AA$332,0)+COUNTIF($AA$1:AA102,AA103),"")&amp;IF(J103=5,RANK(L103,$AB$19:$AB$332,0)+COUNTIF($AB$1:AB102,AB103),"")&amp;IF(J103=6,RANK(L103,$AC$19:$AC$332,0)+COUNTIF($AC$1:AC102,AC103),"")&amp;IF(J103=7,RANK(L103,$AD$19:$AD$332,0)+COUNTIF($AD$1:AD102,AD103),"")&amp;IF(J103=8,RANK(L103,$AE$19:$AE$332,0)+COUNTIF($AE$1:AE102,AE103),"")&amp;IF(J103=9,RANK(L103,$AF$19:$AF$332,0)+COUNTIF($AF$1:AF102,AF103),"")&amp;IF(J103=10,RANK(L103,$AG$19:$AG$332,0)+COUNTIF($AG$1:AG102,AG103),"")&amp;IF(J103=11,RANK(L103,$AH$19:$AH$332,0)+COUNTIF($AH$1:AH102,AH103),"")</f>
        <v>85</v>
      </c>
      <c r="N103" s="9" t="s">
        <v>236</v>
      </c>
      <c r="Z103" s="10" t="str">
        <f t="shared" si="39"/>
        <v/>
      </c>
      <c r="AA103" s="10" t="str">
        <f t="shared" si="40"/>
        <v/>
      </c>
      <c r="AB103" s="10" t="str">
        <f t="shared" si="41"/>
        <v/>
      </c>
      <c r="AC103" s="10" t="str">
        <f t="shared" si="42"/>
        <v/>
      </c>
      <c r="AD103" s="10" t="str">
        <f t="shared" si="43"/>
        <v/>
      </c>
      <c r="AE103" s="10">
        <f t="shared" si="44"/>
        <v>40</v>
      </c>
      <c r="AF103" s="10" t="str">
        <f t="shared" si="45"/>
        <v/>
      </c>
      <c r="AG103" s="10" t="str">
        <f t="shared" si="46"/>
        <v/>
      </c>
      <c r="AH103" s="10" t="str">
        <f t="shared" si="47"/>
        <v/>
      </c>
      <c r="AI103" s="13" t="str">
        <f t="shared" si="38"/>
        <v>79</v>
      </c>
      <c r="AJ103" s="11">
        <f t="shared" si="48"/>
        <v>79</v>
      </c>
    </row>
    <row r="104" spans="1:36" x14ac:dyDescent="0.25">
      <c r="A104" s="1">
        <v>86</v>
      </c>
      <c r="B104" s="4">
        <v>48</v>
      </c>
      <c r="C104" s="9" t="s">
        <v>227</v>
      </c>
      <c r="D104" s="9" t="s">
        <v>98</v>
      </c>
      <c r="E104" s="9" t="s">
        <v>27</v>
      </c>
      <c r="F104" s="9">
        <v>2417835723</v>
      </c>
      <c r="G104" s="9" t="s">
        <v>367</v>
      </c>
      <c r="H104" s="27"/>
      <c r="I104" s="6">
        <v>8</v>
      </c>
      <c r="J104" s="6">
        <v>8</v>
      </c>
      <c r="K104" s="9">
        <v>10</v>
      </c>
      <c r="L104" s="7">
        <f t="shared" si="37"/>
        <v>40</v>
      </c>
      <c r="M104" s="8" t="str">
        <f>IF(J104=4,RANK(L104,$AA$19:$AA$332,0)+COUNTIF($AA$1:AA103,AA104),"")&amp;IF(J104=5,RANK(L104,$AB$19:$AB$332,0)+COUNTIF($AB$1:AB103,AB104),"")&amp;IF(J104=6,RANK(L104,$AC$19:$AC$332,0)+COUNTIF($AC$1:AC103,AC104),"")&amp;IF(J104=7,RANK(L104,$AD$19:$AD$332,0)+COUNTIF($AD$1:AD103,AD104),"")&amp;IF(J104=8,RANK(L104,$AE$19:$AE$332,0)+COUNTIF($AE$1:AE103,AE104),"")&amp;IF(J104=9,RANK(L104,$AF$19:$AF$332,0)+COUNTIF($AF$1:AF103,AF104),"")&amp;IF(J104=10,RANK(L104,$AG$19:$AG$332,0)+COUNTIF($AG$1:AG103,AG104),"")&amp;IF(J104=11,RANK(L104,$AH$19:$AH$332,0)+COUNTIF($AH$1:AH103,AH104),"")</f>
        <v>86</v>
      </c>
      <c r="N104" s="9" t="s">
        <v>236</v>
      </c>
      <c r="Z104" s="10" t="str">
        <f t="shared" si="39"/>
        <v/>
      </c>
      <c r="AA104" s="10" t="str">
        <f t="shared" si="40"/>
        <v/>
      </c>
      <c r="AB104" s="10" t="str">
        <f t="shared" si="41"/>
        <v/>
      </c>
      <c r="AC104" s="10" t="str">
        <f t="shared" si="42"/>
        <v/>
      </c>
      <c r="AD104" s="10" t="str">
        <f t="shared" si="43"/>
        <v/>
      </c>
      <c r="AE104" s="10">
        <f t="shared" si="44"/>
        <v>40</v>
      </c>
      <c r="AF104" s="10" t="str">
        <f t="shared" si="45"/>
        <v/>
      </c>
      <c r="AG104" s="10" t="str">
        <f t="shared" si="46"/>
        <v/>
      </c>
      <c r="AH104" s="10" t="str">
        <f t="shared" si="47"/>
        <v/>
      </c>
      <c r="AI104" s="13" t="str">
        <f t="shared" si="38"/>
        <v>79</v>
      </c>
      <c r="AJ104" s="11">
        <f t="shared" si="48"/>
        <v>79</v>
      </c>
    </row>
    <row r="105" spans="1:36" x14ac:dyDescent="0.25">
      <c r="A105" s="1">
        <v>87</v>
      </c>
      <c r="B105" s="4">
        <v>48</v>
      </c>
      <c r="C105" s="9" t="s">
        <v>212</v>
      </c>
      <c r="D105" s="9" t="s">
        <v>573</v>
      </c>
      <c r="E105" s="9" t="s">
        <v>47</v>
      </c>
      <c r="F105" s="9">
        <v>28818635</v>
      </c>
      <c r="G105" s="9" t="s">
        <v>53</v>
      </c>
      <c r="H105" s="27"/>
      <c r="I105" s="6">
        <v>8</v>
      </c>
      <c r="J105" s="6">
        <v>8</v>
      </c>
      <c r="K105" s="9">
        <v>10</v>
      </c>
      <c r="L105" s="7">
        <f t="shared" si="37"/>
        <v>40</v>
      </c>
      <c r="M105" s="8" t="str">
        <f>IF(J105=4,RANK(L105,$AA$19:$AA$332,0)+COUNTIF($AA$1:AA104,AA105),"")&amp;IF(J105=5,RANK(L105,$AB$19:$AB$332,0)+COUNTIF($AB$1:AB104,AB105),"")&amp;IF(J105=6,RANK(L105,$AC$19:$AC$332,0)+COUNTIF($AC$1:AC104,AC105),"")&amp;IF(J105=7,RANK(L105,$AD$19:$AD$332,0)+COUNTIF($AD$1:AD104,AD105),"")&amp;IF(J105=8,RANK(L105,$AE$19:$AE$332,0)+COUNTIF($AE$1:AE104,AE105),"")&amp;IF(J105=9,RANK(L105,$AF$19:$AF$332,0)+COUNTIF($AF$1:AF104,AF105),"")&amp;IF(J105=10,RANK(L105,$AG$19:$AG$332,0)+COUNTIF($AG$1:AG104,AG105),"")&amp;IF(J105=11,RANK(L105,$AH$19:$AH$332,0)+COUNTIF($AH$1:AH104,AH105),"")</f>
        <v>87</v>
      </c>
      <c r="N105" s="9" t="s">
        <v>236</v>
      </c>
      <c r="Z105" s="10" t="str">
        <f t="shared" si="39"/>
        <v/>
      </c>
      <c r="AA105" s="10" t="str">
        <f t="shared" si="40"/>
        <v/>
      </c>
      <c r="AB105" s="10" t="str">
        <f t="shared" si="41"/>
        <v/>
      </c>
      <c r="AC105" s="10" t="str">
        <f t="shared" si="42"/>
        <v/>
      </c>
      <c r="AD105" s="10" t="str">
        <f t="shared" si="43"/>
        <v/>
      </c>
      <c r="AE105" s="10">
        <f t="shared" si="44"/>
        <v>40</v>
      </c>
      <c r="AF105" s="10" t="str">
        <f t="shared" si="45"/>
        <v/>
      </c>
      <c r="AG105" s="10" t="str">
        <f t="shared" si="46"/>
        <v/>
      </c>
      <c r="AH105" s="10" t="str">
        <f t="shared" si="47"/>
        <v/>
      </c>
      <c r="AI105" s="13" t="str">
        <f t="shared" si="38"/>
        <v>79</v>
      </c>
      <c r="AJ105" s="11">
        <f t="shared" si="48"/>
        <v>79</v>
      </c>
    </row>
    <row r="106" spans="1:36" x14ac:dyDescent="0.25">
      <c r="A106" s="1">
        <v>88</v>
      </c>
      <c r="B106" s="4">
        <v>48</v>
      </c>
      <c r="C106" s="9" t="s">
        <v>574</v>
      </c>
      <c r="D106" s="9" t="s">
        <v>33</v>
      </c>
      <c r="E106" s="9" t="s">
        <v>52</v>
      </c>
      <c r="F106" s="9">
        <v>4168705172</v>
      </c>
      <c r="G106" s="9" t="s">
        <v>53</v>
      </c>
      <c r="H106" s="27"/>
      <c r="I106" s="6">
        <v>8</v>
      </c>
      <c r="J106" s="6">
        <v>8</v>
      </c>
      <c r="K106" s="9">
        <v>10</v>
      </c>
      <c r="L106" s="7">
        <f t="shared" si="37"/>
        <v>40</v>
      </c>
      <c r="M106" s="8" t="str">
        <f>IF(J106=4,RANK(L106,$AA$19:$AA$332,0)+COUNTIF($AA$1:AA105,AA106),"")&amp;IF(J106=5,RANK(L106,$AB$19:$AB$332,0)+COUNTIF($AB$1:AB105,AB106),"")&amp;IF(J106=6,RANK(L106,$AC$19:$AC$332,0)+COUNTIF($AC$1:AC105,AC106),"")&amp;IF(J106=7,RANK(L106,$AD$19:$AD$332,0)+COUNTIF($AD$1:AD105,AD106),"")&amp;IF(J106=8,RANK(L106,$AE$19:$AE$332,0)+COUNTIF($AE$1:AE105,AE106),"")&amp;IF(J106=9,RANK(L106,$AF$19:$AF$332,0)+COUNTIF($AF$1:AF105,AF106),"")&amp;IF(J106=10,RANK(L106,$AG$19:$AG$332,0)+COUNTIF($AG$1:AG105,AG106),"")&amp;IF(J106=11,RANK(L106,$AH$19:$AH$332,0)+COUNTIF($AH$1:AH105,AH106),"")</f>
        <v>88</v>
      </c>
      <c r="N106" s="9" t="s">
        <v>236</v>
      </c>
      <c r="Z106" s="10" t="str">
        <f t="shared" si="39"/>
        <v/>
      </c>
      <c r="AA106" s="10" t="str">
        <f t="shared" si="40"/>
        <v/>
      </c>
      <c r="AB106" s="10" t="str">
        <f t="shared" si="41"/>
        <v/>
      </c>
      <c r="AC106" s="10" t="str">
        <f t="shared" si="42"/>
        <v/>
      </c>
      <c r="AD106" s="10" t="str">
        <f t="shared" si="43"/>
        <v/>
      </c>
      <c r="AE106" s="10">
        <f t="shared" si="44"/>
        <v>40</v>
      </c>
      <c r="AF106" s="10" t="str">
        <f t="shared" si="45"/>
        <v/>
      </c>
      <c r="AG106" s="10" t="str">
        <f t="shared" si="46"/>
        <v/>
      </c>
      <c r="AH106" s="10" t="str">
        <f t="shared" si="47"/>
        <v/>
      </c>
      <c r="AI106" s="13" t="str">
        <f t="shared" si="38"/>
        <v>79</v>
      </c>
      <c r="AJ106" s="11">
        <f t="shared" si="48"/>
        <v>79</v>
      </c>
    </row>
    <row r="107" spans="1:36" x14ac:dyDescent="0.25">
      <c r="A107" s="1">
        <v>89</v>
      </c>
      <c r="B107" s="4">
        <v>48</v>
      </c>
      <c r="C107" s="9" t="s">
        <v>575</v>
      </c>
      <c r="D107" s="9" t="s">
        <v>230</v>
      </c>
      <c r="E107" s="9" t="s">
        <v>40</v>
      </c>
      <c r="F107" s="9">
        <v>1292484235</v>
      </c>
      <c r="G107" s="9" t="s">
        <v>367</v>
      </c>
      <c r="H107" s="27"/>
      <c r="I107" s="6">
        <v>8</v>
      </c>
      <c r="J107" s="6">
        <v>8</v>
      </c>
      <c r="K107" s="9">
        <v>10</v>
      </c>
      <c r="L107" s="7">
        <f t="shared" si="37"/>
        <v>40</v>
      </c>
      <c r="M107" s="8" t="str">
        <f>IF(J107=4,RANK(L107,$AA$19:$AA$332,0)+COUNTIF($AA$1:AA106,AA107),"")&amp;IF(J107=5,RANK(L107,$AB$19:$AB$332,0)+COUNTIF($AB$1:AB106,AB107),"")&amp;IF(J107=6,RANK(L107,$AC$19:$AC$332,0)+COUNTIF($AC$1:AC106,AC107),"")&amp;IF(J107=7,RANK(L107,$AD$19:$AD$332,0)+COUNTIF($AD$1:AD106,AD107),"")&amp;IF(J107=8,RANK(L107,$AE$19:$AE$332,0)+COUNTIF($AE$1:AE106,AE107),"")&amp;IF(J107=9,RANK(L107,$AF$19:$AF$332,0)+COUNTIF($AF$1:AF106,AF107),"")&amp;IF(J107=10,RANK(L107,$AG$19:$AG$332,0)+COUNTIF($AG$1:AG106,AG107),"")&amp;IF(J107=11,RANK(L107,$AH$19:$AH$332,0)+COUNTIF($AH$1:AH106,AH107),"")</f>
        <v>89</v>
      </c>
      <c r="N107" s="9" t="s">
        <v>236</v>
      </c>
      <c r="Z107" s="10" t="str">
        <f t="shared" si="39"/>
        <v/>
      </c>
      <c r="AA107" s="10" t="str">
        <f t="shared" si="40"/>
        <v/>
      </c>
      <c r="AB107" s="10" t="str">
        <f t="shared" si="41"/>
        <v/>
      </c>
      <c r="AC107" s="10" t="str">
        <f t="shared" si="42"/>
        <v/>
      </c>
      <c r="AD107" s="10" t="str">
        <f t="shared" si="43"/>
        <v/>
      </c>
      <c r="AE107" s="10">
        <f t="shared" si="44"/>
        <v>40</v>
      </c>
      <c r="AF107" s="10" t="str">
        <f t="shared" si="45"/>
        <v/>
      </c>
      <c r="AG107" s="10" t="str">
        <f t="shared" si="46"/>
        <v/>
      </c>
      <c r="AH107" s="10" t="str">
        <f t="shared" si="47"/>
        <v/>
      </c>
      <c r="AI107" s="13" t="str">
        <f t="shared" si="38"/>
        <v>79</v>
      </c>
      <c r="AJ107" s="11">
        <f t="shared" si="48"/>
        <v>79</v>
      </c>
    </row>
    <row r="108" spans="1:36" x14ac:dyDescent="0.25">
      <c r="A108" s="1">
        <v>90</v>
      </c>
      <c r="B108" s="4">
        <v>48</v>
      </c>
      <c r="C108" s="9" t="s">
        <v>576</v>
      </c>
      <c r="D108" s="9" t="s">
        <v>88</v>
      </c>
      <c r="E108" s="9" t="s">
        <v>128</v>
      </c>
      <c r="F108" s="9">
        <v>3426180510</v>
      </c>
      <c r="G108" s="9" t="s">
        <v>367</v>
      </c>
      <c r="H108" s="27"/>
      <c r="I108" s="6">
        <v>8</v>
      </c>
      <c r="J108" s="6">
        <v>8</v>
      </c>
      <c r="K108" s="9">
        <v>9</v>
      </c>
      <c r="L108" s="7">
        <f t="shared" si="37"/>
        <v>36</v>
      </c>
      <c r="M108" s="8" t="str">
        <f>IF(J108=4,RANK(L108,$AA$19:$AA$332,0)+COUNTIF($AA$1:AA107,AA108),"")&amp;IF(J108=5,RANK(L108,$AB$19:$AB$332,0)+COUNTIF($AB$1:AB107,AB108),"")&amp;IF(J108=6,RANK(L108,$AC$19:$AC$332,0)+COUNTIF($AC$1:AC107,AC108),"")&amp;IF(J108=7,RANK(L108,$AD$19:$AD$332,0)+COUNTIF($AD$1:AD107,AD108),"")&amp;IF(J108=8,RANK(L108,$AE$19:$AE$332,0)+COUNTIF($AE$1:AE107,AE108),"")&amp;IF(J108=9,RANK(L108,$AF$19:$AF$332,0)+COUNTIF($AF$1:AF107,AF108),"")&amp;IF(J108=10,RANK(L108,$AG$19:$AG$332,0)+COUNTIF($AG$1:AG107,AG108),"")&amp;IF(J108=11,RANK(L108,$AH$19:$AH$332,0)+COUNTIF($AH$1:AH107,AH108),"")</f>
        <v>90</v>
      </c>
      <c r="N108" s="9" t="s">
        <v>236</v>
      </c>
      <c r="Z108" s="10" t="str">
        <f t="shared" si="39"/>
        <v/>
      </c>
      <c r="AA108" s="10" t="str">
        <f t="shared" si="40"/>
        <v/>
      </c>
      <c r="AB108" s="10" t="str">
        <f t="shared" si="41"/>
        <v/>
      </c>
      <c r="AC108" s="10" t="str">
        <f t="shared" si="42"/>
        <v/>
      </c>
      <c r="AD108" s="10" t="str">
        <f t="shared" si="43"/>
        <v/>
      </c>
      <c r="AE108" s="10">
        <f t="shared" si="44"/>
        <v>36</v>
      </c>
      <c r="AF108" s="10" t="str">
        <f t="shared" si="45"/>
        <v/>
      </c>
      <c r="AG108" s="10" t="str">
        <f t="shared" si="46"/>
        <v/>
      </c>
      <c r="AH108" s="10" t="str">
        <f t="shared" si="47"/>
        <v/>
      </c>
      <c r="AI108" s="13" t="str">
        <f t="shared" si="38"/>
        <v>90</v>
      </c>
      <c r="AJ108" s="11">
        <f t="shared" si="48"/>
        <v>90</v>
      </c>
    </row>
    <row r="109" spans="1:36" x14ac:dyDescent="0.25">
      <c r="A109" s="1">
        <v>91</v>
      </c>
      <c r="B109" s="4">
        <v>48</v>
      </c>
      <c r="C109" s="9" t="s">
        <v>481</v>
      </c>
      <c r="D109" s="9" t="s">
        <v>26</v>
      </c>
      <c r="E109" s="9" t="s">
        <v>275</v>
      </c>
      <c r="F109" s="9">
        <v>2389429139</v>
      </c>
      <c r="G109" s="9" t="s">
        <v>367</v>
      </c>
      <c r="H109" s="27"/>
      <c r="I109" s="6">
        <v>8</v>
      </c>
      <c r="J109" s="6">
        <v>8</v>
      </c>
      <c r="K109" s="9">
        <v>9</v>
      </c>
      <c r="L109" s="7">
        <f t="shared" si="37"/>
        <v>36</v>
      </c>
      <c r="M109" s="8" t="str">
        <f>IF(J109=4,RANK(L109,$AA$19:$AA$332,0)+COUNTIF($AA$1:AA108,AA109),"")&amp;IF(J109=5,RANK(L109,$AB$19:$AB$332,0)+COUNTIF($AB$1:AB108,AB109),"")&amp;IF(J109=6,RANK(L109,$AC$19:$AC$332,0)+COUNTIF($AC$1:AC108,AC109),"")&amp;IF(J109=7,RANK(L109,$AD$19:$AD$332,0)+COUNTIF($AD$1:AD108,AD109),"")&amp;IF(J109=8,RANK(L109,$AE$19:$AE$332,0)+COUNTIF($AE$1:AE108,AE109),"")&amp;IF(J109=9,RANK(L109,$AF$19:$AF$332,0)+COUNTIF($AF$1:AF108,AF109),"")&amp;IF(J109=10,RANK(L109,$AG$19:$AG$332,0)+COUNTIF($AG$1:AG108,AG109),"")&amp;IF(J109=11,RANK(L109,$AH$19:$AH$332,0)+COUNTIF($AH$1:AH108,AH109),"")</f>
        <v>91</v>
      </c>
      <c r="N109" s="9" t="s">
        <v>236</v>
      </c>
      <c r="Z109" s="10" t="str">
        <f t="shared" si="39"/>
        <v/>
      </c>
      <c r="AA109" s="10" t="str">
        <f t="shared" si="40"/>
        <v/>
      </c>
      <c r="AB109" s="10" t="str">
        <f t="shared" si="41"/>
        <v/>
      </c>
      <c r="AC109" s="10" t="str">
        <f t="shared" si="42"/>
        <v/>
      </c>
      <c r="AD109" s="10" t="str">
        <f t="shared" si="43"/>
        <v/>
      </c>
      <c r="AE109" s="10">
        <f t="shared" si="44"/>
        <v>36</v>
      </c>
      <c r="AF109" s="10" t="str">
        <f t="shared" si="45"/>
        <v/>
      </c>
      <c r="AG109" s="10" t="str">
        <f t="shared" si="46"/>
        <v/>
      </c>
      <c r="AH109" s="10" t="str">
        <f t="shared" si="47"/>
        <v/>
      </c>
      <c r="AI109" s="13" t="str">
        <f t="shared" si="38"/>
        <v>90</v>
      </c>
      <c r="AJ109" s="11">
        <f t="shared" si="48"/>
        <v>90</v>
      </c>
    </row>
    <row r="110" spans="1:36" x14ac:dyDescent="0.25">
      <c r="A110" s="1">
        <v>92</v>
      </c>
      <c r="B110" s="4">
        <v>48</v>
      </c>
      <c r="C110" s="9" t="s">
        <v>577</v>
      </c>
      <c r="D110" s="9" t="s">
        <v>33</v>
      </c>
      <c r="E110" s="9" t="s">
        <v>275</v>
      </c>
      <c r="F110" s="9">
        <v>4280610054</v>
      </c>
      <c r="G110" s="9" t="s">
        <v>367</v>
      </c>
      <c r="H110" s="27"/>
      <c r="I110" s="6">
        <v>8</v>
      </c>
      <c r="J110" s="6">
        <v>8</v>
      </c>
      <c r="K110" s="9">
        <v>9</v>
      </c>
      <c r="L110" s="7">
        <f t="shared" si="37"/>
        <v>36</v>
      </c>
      <c r="M110" s="8" t="str">
        <f>IF(J110=4,RANK(L110,$AA$19:$AA$332,0)+COUNTIF($AA$1:AA109,AA110),"")&amp;IF(J110=5,RANK(L110,$AB$19:$AB$332,0)+COUNTIF($AB$1:AB109,AB110),"")&amp;IF(J110=6,RANK(L110,$AC$19:$AC$332,0)+COUNTIF($AC$1:AC109,AC110),"")&amp;IF(J110=7,RANK(L110,$AD$19:$AD$332,0)+COUNTIF($AD$1:AD109,AD110),"")&amp;IF(J110=8,RANK(L110,$AE$19:$AE$332,0)+COUNTIF($AE$1:AE109,AE110),"")&amp;IF(J110=9,RANK(L110,$AF$19:$AF$332,0)+COUNTIF($AF$1:AF109,AF110),"")&amp;IF(J110=10,RANK(L110,$AG$19:$AG$332,0)+COUNTIF($AG$1:AG109,AG110),"")&amp;IF(J110=11,RANK(L110,$AH$19:$AH$332,0)+COUNTIF($AH$1:AH109,AH110),"")</f>
        <v>92</v>
      </c>
      <c r="N110" s="9" t="s">
        <v>236</v>
      </c>
      <c r="Z110" s="10" t="str">
        <f t="shared" si="39"/>
        <v/>
      </c>
      <c r="AA110" s="10" t="str">
        <f t="shared" si="40"/>
        <v/>
      </c>
      <c r="AB110" s="10" t="str">
        <f t="shared" si="41"/>
        <v/>
      </c>
      <c r="AC110" s="10" t="str">
        <f t="shared" si="42"/>
        <v/>
      </c>
      <c r="AD110" s="10" t="str">
        <f t="shared" si="43"/>
        <v/>
      </c>
      <c r="AE110" s="10">
        <f t="shared" si="44"/>
        <v>36</v>
      </c>
      <c r="AF110" s="10" t="str">
        <f t="shared" si="45"/>
        <v/>
      </c>
      <c r="AG110" s="10" t="str">
        <f t="shared" si="46"/>
        <v/>
      </c>
      <c r="AH110" s="10" t="str">
        <f t="shared" si="47"/>
        <v/>
      </c>
      <c r="AI110" s="13" t="str">
        <f t="shared" si="38"/>
        <v>90</v>
      </c>
      <c r="AJ110" s="11">
        <f t="shared" si="48"/>
        <v>90</v>
      </c>
    </row>
    <row r="111" spans="1:36" x14ac:dyDescent="0.25">
      <c r="A111" s="1">
        <v>93</v>
      </c>
      <c r="B111" s="4">
        <v>48</v>
      </c>
      <c r="C111" s="9" t="s">
        <v>133</v>
      </c>
      <c r="D111" s="9" t="s">
        <v>55</v>
      </c>
      <c r="E111" s="9" t="s">
        <v>34</v>
      </c>
      <c r="F111" s="9">
        <v>2164629912</v>
      </c>
      <c r="G111" s="9" t="s">
        <v>41</v>
      </c>
      <c r="H111" s="27"/>
      <c r="I111" s="6">
        <v>8</v>
      </c>
      <c r="J111" s="6">
        <v>8</v>
      </c>
      <c r="K111" s="9">
        <v>9</v>
      </c>
      <c r="L111" s="7">
        <f t="shared" si="37"/>
        <v>36</v>
      </c>
      <c r="M111" s="8" t="str">
        <f>IF(J111=4,RANK(L111,$AA$19:$AA$332,0)+COUNTIF($AA$1:AA110,AA111),"")&amp;IF(J111=5,RANK(L111,$AB$19:$AB$332,0)+COUNTIF($AB$1:AB110,AB111),"")&amp;IF(J111=6,RANK(L111,$AC$19:$AC$332,0)+COUNTIF($AC$1:AC110,AC111),"")&amp;IF(J111=7,RANK(L111,$AD$19:$AD$332,0)+COUNTIF($AD$1:AD110,AD111),"")&amp;IF(J111=8,RANK(L111,$AE$19:$AE$332,0)+COUNTIF($AE$1:AE110,AE111),"")&amp;IF(J111=9,RANK(L111,$AF$19:$AF$332,0)+COUNTIF($AF$1:AF110,AF111),"")&amp;IF(J111=10,RANK(L111,$AG$19:$AG$332,0)+COUNTIF($AG$1:AG110,AG111),"")&amp;IF(J111=11,RANK(L111,$AH$19:$AH$332,0)+COUNTIF($AH$1:AH110,AH111),"")</f>
        <v>93</v>
      </c>
      <c r="N111" s="9" t="s">
        <v>236</v>
      </c>
      <c r="Z111" s="10" t="str">
        <f t="shared" si="39"/>
        <v/>
      </c>
      <c r="AA111" s="10" t="str">
        <f t="shared" si="40"/>
        <v/>
      </c>
      <c r="AB111" s="10" t="str">
        <f t="shared" si="41"/>
        <v/>
      </c>
      <c r="AC111" s="10" t="str">
        <f t="shared" si="42"/>
        <v/>
      </c>
      <c r="AD111" s="10" t="str">
        <f t="shared" si="43"/>
        <v/>
      </c>
      <c r="AE111" s="10">
        <f t="shared" si="44"/>
        <v>36</v>
      </c>
      <c r="AF111" s="10" t="str">
        <f t="shared" si="45"/>
        <v/>
      </c>
      <c r="AG111" s="10" t="str">
        <f t="shared" si="46"/>
        <v/>
      </c>
      <c r="AH111" s="10" t="str">
        <f t="shared" si="47"/>
        <v/>
      </c>
      <c r="AI111" s="13" t="str">
        <f t="shared" si="38"/>
        <v>90</v>
      </c>
      <c r="AJ111" s="11">
        <f t="shared" si="48"/>
        <v>90</v>
      </c>
    </row>
    <row r="112" spans="1:36" x14ac:dyDescent="0.25">
      <c r="A112" s="1">
        <v>94</v>
      </c>
      <c r="B112" s="4">
        <v>48</v>
      </c>
      <c r="C112" s="9" t="s">
        <v>578</v>
      </c>
      <c r="D112" s="9" t="s">
        <v>161</v>
      </c>
      <c r="E112" s="9" t="s">
        <v>176</v>
      </c>
      <c r="F112" s="9">
        <v>586074388</v>
      </c>
      <c r="G112" s="9" t="s">
        <v>53</v>
      </c>
      <c r="H112" s="27"/>
      <c r="I112" s="6">
        <v>8</v>
      </c>
      <c r="J112" s="6">
        <v>8</v>
      </c>
      <c r="K112" s="9">
        <v>8</v>
      </c>
      <c r="L112" s="7">
        <f t="shared" si="37"/>
        <v>32</v>
      </c>
      <c r="M112" s="8" t="str">
        <f>IF(J112=4,RANK(L112,$AA$19:$AA$332,0)+COUNTIF($AA$1:AA111,AA112),"")&amp;IF(J112=5,RANK(L112,$AB$19:$AB$332,0)+COUNTIF($AB$1:AB111,AB112),"")&amp;IF(J112=6,RANK(L112,$AC$19:$AC$332,0)+COUNTIF($AC$1:AC111,AC112),"")&amp;IF(J112=7,RANK(L112,$AD$19:$AD$332,0)+COUNTIF($AD$1:AD111,AD112),"")&amp;IF(J112=8,RANK(L112,$AE$19:$AE$332,0)+COUNTIF($AE$1:AE111,AE112),"")&amp;IF(J112=9,RANK(L112,$AF$19:$AF$332,0)+COUNTIF($AF$1:AF111,AF112),"")&amp;IF(J112=10,RANK(L112,$AG$19:$AG$332,0)+COUNTIF($AG$1:AG111,AG112),"")&amp;IF(J112=11,RANK(L112,$AH$19:$AH$332,0)+COUNTIF($AH$1:AH111,AH112),"")</f>
        <v>94</v>
      </c>
      <c r="N112" s="9" t="s">
        <v>236</v>
      </c>
      <c r="Z112" s="10" t="str">
        <f t="shared" si="39"/>
        <v/>
      </c>
      <c r="AA112" s="10" t="str">
        <f t="shared" si="40"/>
        <v/>
      </c>
      <c r="AB112" s="10" t="str">
        <f t="shared" si="41"/>
        <v/>
      </c>
      <c r="AC112" s="10" t="str">
        <f t="shared" si="42"/>
        <v/>
      </c>
      <c r="AD112" s="10" t="str">
        <f t="shared" si="43"/>
        <v/>
      </c>
      <c r="AE112" s="10">
        <f t="shared" si="44"/>
        <v>32</v>
      </c>
      <c r="AF112" s="10" t="str">
        <f t="shared" si="45"/>
        <v/>
      </c>
      <c r="AG112" s="10" t="str">
        <f t="shared" si="46"/>
        <v/>
      </c>
      <c r="AH112" s="10" t="str">
        <f t="shared" si="47"/>
        <v/>
      </c>
      <c r="AI112" s="13" t="str">
        <f t="shared" si="38"/>
        <v>94</v>
      </c>
      <c r="AJ112" s="11">
        <f t="shared" si="48"/>
        <v>94</v>
      </c>
    </row>
    <row r="113" spans="1:36" x14ac:dyDescent="0.25">
      <c r="A113" s="1">
        <v>95</v>
      </c>
      <c r="B113" s="4">
        <v>48</v>
      </c>
      <c r="C113" s="9" t="s">
        <v>579</v>
      </c>
      <c r="D113" s="9" t="s">
        <v>39</v>
      </c>
      <c r="E113" s="9" t="s">
        <v>37</v>
      </c>
      <c r="F113" s="9">
        <v>22223232</v>
      </c>
      <c r="G113" s="9" t="s">
        <v>53</v>
      </c>
      <c r="H113" s="27"/>
      <c r="I113" s="6">
        <v>8</v>
      </c>
      <c r="J113" s="6">
        <v>8</v>
      </c>
      <c r="K113" s="9">
        <v>8</v>
      </c>
      <c r="L113" s="7">
        <f t="shared" si="37"/>
        <v>32</v>
      </c>
      <c r="M113" s="8" t="str">
        <f>IF(J113=4,RANK(L113,$AA$19:$AA$332,0)+COUNTIF($AA$1:AA112,AA113),"")&amp;IF(J113=5,RANK(L113,$AB$19:$AB$332,0)+COUNTIF($AB$1:AB112,AB113),"")&amp;IF(J113=6,RANK(L113,$AC$19:$AC$332,0)+COUNTIF($AC$1:AC112,AC113),"")&amp;IF(J113=7,RANK(L113,$AD$19:$AD$332,0)+COUNTIF($AD$1:AD112,AD113),"")&amp;IF(J113=8,RANK(L113,$AE$19:$AE$332,0)+COUNTIF($AE$1:AE112,AE113),"")&amp;IF(J113=9,RANK(L113,$AF$19:$AF$332,0)+COUNTIF($AF$1:AF112,AF113),"")&amp;IF(J113=10,RANK(L113,$AG$19:$AG$332,0)+COUNTIF($AG$1:AG112,AG113),"")&amp;IF(J113=11,RANK(L113,$AH$19:$AH$332,0)+COUNTIF($AH$1:AH112,AH113),"")</f>
        <v>95</v>
      </c>
      <c r="N113" s="9" t="s">
        <v>236</v>
      </c>
      <c r="Z113" s="10" t="str">
        <f t="shared" si="39"/>
        <v/>
      </c>
      <c r="AA113" s="10" t="str">
        <f t="shared" si="40"/>
        <v/>
      </c>
      <c r="AB113" s="10" t="str">
        <f t="shared" si="41"/>
        <v/>
      </c>
      <c r="AC113" s="10" t="str">
        <f t="shared" si="42"/>
        <v/>
      </c>
      <c r="AD113" s="10" t="str">
        <f t="shared" si="43"/>
        <v/>
      </c>
      <c r="AE113" s="10">
        <f t="shared" si="44"/>
        <v>32</v>
      </c>
      <c r="AF113" s="10" t="str">
        <f t="shared" si="45"/>
        <v/>
      </c>
      <c r="AG113" s="10" t="str">
        <f t="shared" si="46"/>
        <v/>
      </c>
      <c r="AH113" s="10" t="str">
        <f t="shared" si="47"/>
        <v/>
      </c>
      <c r="AI113" s="13" t="str">
        <f t="shared" si="38"/>
        <v>94</v>
      </c>
      <c r="AJ113" s="11">
        <f t="shared" si="48"/>
        <v>94</v>
      </c>
    </row>
    <row r="114" spans="1:36" x14ac:dyDescent="0.25">
      <c r="A114" s="1">
        <v>96</v>
      </c>
      <c r="B114" s="4">
        <v>48</v>
      </c>
      <c r="C114" s="9" t="s">
        <v>580</v>
      </c>
      <c r="D114" s="9" t="s">
        <v>88</v>
      </c>
      <c r="E114" s="9" t="s">
        <v>27</v>
      </c>
      <c r="F114" s="9">
        <v>2535991189</v>
      </c>
      <c r="G114" s="9" t="s">
        <v>118</v>
      </c>
      <c r="H114" s="27"/>
      <c r="I114" s="6">
        <v>8</v>
      </c>
      <c r="J114" s="6">
        <v>8</v>
      </c>
      <c r="K114" s="9">
        <v>8</v>
      </c>
      <c r="L114" s="7">
        <f t="shared" si="37"/>
        <v>32</v>
      </c>
      <c r="M114" s="8" t="str">
        <f>IF(J114=4,RANK(L114,$AA$19:$AA$332,0)+COUNTIF($AA$1:AA113,AA114),"")&amp;IF(J114=5,RANK(L114,$AB$19:$AB$332,0)+COUNTIF($AB$1:AB113,AB114),"")&amp;IF(J114=6,RANK(L114,$AC$19:$AC$332,0)+COUNTIF($AC$1:AC113,AC114),"")&amp;IF(J114=7,RANK(L114,$AD$19:$AD$332,0)+COUNTIF($AD$1:AD113,AD114),"")&amp;IF(J114=8,RANK(L114,$AE$19:$AE$332,0)+COUNTIF($AE$1:AE113,AE114),"")&amp;IF(J114=9,RANK(L114,$AF$19:$AF$332,0)+COUNTIF($AF$1:AF113,AF114),"")&amp;IF(J114=10,RANK(L114,$AG$19:$AG$332,0)+COUNTIF($AG$1:AG113,AG114),"")&amp;IF(J114=11,RANK(L114,$AH$19:$AH$332,0)+COUNTIF($AH$1:AH113,AH114),"")</f>
        <v>96</v>
      </c>
      <c r="N114" s="9" t="s">
        <v>236</v>
      </c>
      <c r="Z114" s="10" t="str">
        <f t="shared" si="39"/>
        <v/>
      </c>
      <c r="AA114" s="10" t="str">
        <f t="shared" si="40"/>
        <v/>
      </c>
      <c r="AB114" s="10" t="str">
        <f t="shared" si="41"/>
        <v/>
      </c>
      <c r="AC114" s="10" t="str">
        <f t="shared" si="42"/>
        <v/>
      </c>
      <c r="AD114" s="10" t="str">
        <f t="shared" si="43"/>
        <v/>
      </c>
      <c r="AE114" s="10">
        <f t="shared" si="44"/>
        <v>32</v>
      </c>
      <c r="AF114" s="10" t="str">
        <f t="shared" si="45"/>
        <v/>
      </c>
      <c r="AG114" s="10" t="str">
        <f t="shared" si="46"/>
        <v/>
      </c>
      <c r="AH114" s="10" t="str">
        <f t="shared" si="47"/>
        <v/>
      </c>
      <c r="AI114" s="13" t="str">
        <f t="shared" si="38"/>
        <v>94</v>
      </c>
      <c r="AJ114" s="11">
        <f t="shared" si="48"/>
        <v>94</v>
      </c>
    </row>
    <row r="115" spans="1:36" x14ac:dyDescent="0.25">
      <c r="A115" s="1">
        <v>97</v>
      </c>
      <c r="B115" s="4">
        <v>48</v>
      </c>
      <c r="C115" s="9" t="s">
        <v>581</v>
      </c>
      <c r="D115" s="9" t="s">
        <v>582</v>
      </c>
      <c r="E115" s="9" t="s">
        <v>52</v>
      </c>
      <c r="F115" s="9">
        <v>1091072036</v>
      </c>
      <c r="G115" s="9" t="s">
        <v>53</v>
      </c>
      <c r="H115" s="27"/>
      <c r="I115" s="6">
        <v>8</v>
      </c>
      <c r="J115" s="6">
        <v>8</v>
      </c>
      <c r="K115" s="9">
        <v>8</v>
      </c>
      <c r="L115" s="7">
        <f t="shared" si="37"/>
        <v>32</v>
      </c>
      <c r="M115" s="8" t="str">
        <f>IF(J115=4,RANK(L115,$AA$19:$AA$332,0)+COUNTIF($AA$1:AA114,AA115),"")&amp;IF(J115=5,RANK(L115,$AB$19:$AB$332,0)+COUNTIF($AB$1:AB114,AB115),"")&amp;IF(J115=6,RANK(L115,$AC$19:$AC$332,0)+COUNTIF($AC$1:AC114,AC115),"")&amp;IF(J115=7,RANK(L115,$AD$19:$AD$332,0)+COUNTIF($AD$1:AD114,AD115),"")&amp;IF(J115=8,RANK(L115,$AE$19:$AE$332,0)+COUNTIF($AE$1:AE114,AE115),"")&amp;IF(J115=9,RANK(L115,$AF$19:$AF$332,0)+COUNTIF($AF$1:AF114,AF115),"")&amp;IF(J115=10,RANK(L115,$AG$19:$AG$332,0)+COUNTIF($AG$1:AG114,AG115),"")&amp;IF(J115=11,RANK(L115,$AH$19:$AH$332,0)+COUNTIF($AH$1:AH114,AH115),"")</f>
        <v>97</v>
      </c>
      <c r="N115" s="9" t="s">
        <v>236</v>
      </c>
      <c r="Z115" s="10" t="str">
        <f t="shared" si="39"/>
        <v/>
      </c>
      <c r="AA115" s="10" t="str">
        <f t="shared" si="40"/>
        <v/>
      </c>
      <c r="AB115" s="10" t="str">
        <f t="shared" si="41"/>
        <v/>
      </c>
      <c r="AC115" s="10" t="str">
        <f t="shared" si="42"/>
        <v/>
      </c>
      <c r="AD115" s="10" t="str">
        <f t="shared" si="43"/>
        <v/>
      </c>
      <c r="AE115" s="10">
        <f t="shared" si="44"/>
        <v>32</v>
      </c>
      <c r="AF115" s="10" t="str">
        <f t="shared" si="45"/>
        <v/>
      </c>
      <c r="AG115" s="10" t="str">
        <f t="shared" si="46"/>
        <v/>
      </c>
      <c r="AH115" s="10" t="str">
        <f t="shared" si="47"/>
        <v/>
      </c>
      <c r="AI115" s="13" t="str">
        <f t="shared" si="38"/>
        <v>94</v>
      </c>
      <c r="AJ115" s="11">
        <f t="shared" si="48"/>
        <v>94</v>
      </c>
    </row>
    <row r="116" spans="1:36" x14ac:dyDescent="0.25">
      <c r="A116" s="1">
        <v>98</v>
      </c>
      <c r="B116" s="4">
        <v>48</v>
      </c>
      <c r="C116" s="9" t="s">
        <v>583</v>
      </c>
      <c r="D116" s="9" t="s">
        <v>584</v>
      </c>
      <c r="E116" s="9" t="s">
        <v>47</v>
      </c>
      <c r="F116" s="9">
        <v>3285791352</v>
      </c>
      <c r="G116" s="9" t="s">
        <v>53</v>
      </c>
      <c r="H116" s="27"/>
      <c r="I116" s="6">
        <v>8</v>
      </c>
      <c r="J116" s="6">
        <v>8</v>
      </c>
      <c r="K116" s="9">
        <v>8</v>
      </c>
      <c r="L116" s="7">
        <f t="shared" si="37"/>
        <v>32</v>
      </c>
      <c r="M116" s="8" t="str">
        <f>IF(J116=4,RANK(L116,$AA$19:$AA$332,0)+COUNTIF($AA$1:AA115,AA116),"")&amp;IF(J116=5,RANK(L116,$AB$19:$AB$332,0)+COUNTIF($AB$1:AB115,AB116),"")&amp;IF(J116=6,RANK(L116,$AC$19:$AC$332,0)+COUNTIF($AC$1:AC115,AC116),"")&amp;IF(J116=7,RANK(L116,$AD$19:$AD$332,0)+COUNTIF($AD$1:AD115,AD116),"")&amp;IF(J116=8,RANK(L116,$AE$19:$AE$332,0)+COUNTIF($AE$1:AE115,AE116),"")&amp;IF(J116=9,RANK(L116,$AF$19:$AF$332,0)+COUNTIF($AF$1:AF115,AF116),"")&amp;IF(J116=10,RANK(L116,$AG$19:$AG$332,0)+COUNTIF($AG$1:AG115,AG116),"")&amp;IF(J116=11,RANK(L116,$AH$19:$AH$332,0)+COUNTIF($AH$1:AH115,AH116),"")</f>
        <v>98</v>
      </c>
      <c r="N116" s="9" t="s">
        <v>236</v>
      </c>
      <c r="Z116" s="10" t="str">
        <f t="shared" si="39"/>
        <v/>
      </c>
      <c r="AA116" s="10" t="str">
        <f t="shared" si="40"/>
        <v/>
      </c>
      <c r="AB116" s="10" t="str">
        <f t="shared" si="41"/>
        <v/>
      </c>
      <c r="AC116" s="10" t="str">
        <f t="shared" si="42"/>
        <v/>
      </c>
      <c r="AD116" s="10" t="str">
        <f t="shared" si="43"/>
        <v/>
      </c>
      <c r="AE116" s="10">
        <f t="shared" si="44"/>
        <v>32</v>
      </c>
      <c r="AF116" s="10" t="str">
        <f t="shared" si="45"/>
        <v/>
      </c>
      <c r="AG116" s="10" t="str">
        <f t="shared" si="46"/>
        <v/>
      </c>
      <c r="AH116" s="10" t="str">
        <f t="shared" si="47"/>
        <v/>
      </c>
      <c r="AI116" s="13" t="str">
        <f t="shared" si="38"/>
        <v>94</v>
      </c>
      <c r="AJ116" s="11">
        <f t="shared" si="48"/>
        <v>94</v>
      </c>
    </row>
    <row r="117" spans="1:36" x14ac:dyDescent="0.25">
      <c r="A117" s="1">
        <v>99</v>
      </c>
      <c r="B117" s="4">
        <v>48</v>
      </c>
      <c r="C117" s="9" t="s">
        <v>492</v>
      </c>
      <c r="D117" s="9" t="s">
        <v>26</v>
      </c>
      <c r="E117" s="9" t="s">
        <v>27</v>
      </c>
      <c r="F117" s="9">
        <v>673056810</v>
      </c>
      <c r="G117" s="9" t="s">
        <v>41</v>
      </c>
      <c r="H117" s="27"/>
      <c r="I117" s="6">
        <v>8</v>
      </c>
      <c r="J117" s="6">
        <v>8</v>
      </c>
      <c r="K117" s="9">
        <v>7</v>
      </c>
      <c r="L117" s="7">
        <f t="shared" si="37"/>
        <v>28</v>
      </c>
      <c r="M117" s="8" t="str">
        <f>IF(J117=4,RANK(L117,$AA$19:$AA$332,0)+COUNTIF($AA$1:AA116,AA117),"")&amp;IF(J117=5,RANK(L117,$AB$19:$AB$332,0)+COUNTIF($AB$1:AB116,AB117),"")&amp;IF(J117=6,RANK(L117,$AC$19:$AC$332,0)+COUNTIF($AC$1:AC116,AC117),"")&amp;IF(J117=7,RANK(L117,$AD$19:$AD$332,0)+COUNTIF($AD$1:AD116,AD117),"")&amp;IF(J117=8,RANK(L117,$AE$19:$AE$332,0)+COUNTIF($AE$1:AE116,AE117),"")&amp;IF(J117=9,RANK(L117,$AF$19:$AF$332,0)+COUNTIF($AF$1:AF116,AF117),"")&amp;IF(J117=10,RANK(L117,$AG$19:$AG$332,0)+COUNTIF($AG$1:AG116,AG117),"")&amp;IF(J117=11,RANK(L117,$AH$19:$AH$332,0)+COUNTIF($AH$1:AH116,AH117),"")</f>
        <v>99</v>
      </c>
      <c r="N117" s="9" t="s">
        <v>236</v>
      </c>
      <c r="Z117" s="10" t="str">
        <f t="shared" si="39"/>
        <v/>
      </c>
      <c r="AA117" s="10" t="str">
        <f t="shared" si="40"/>
        <v/>
      </c>
      <c r="AB117" s="10" t="str">
        <f t="shared" si="41"/>
        <v/>
      </c>
      <c r="AC117" s="10" t="str">
        <f t="shared" si="42"/>
        <v/>
      </c>
      <c r="AD117" s="10" t="str">
        <f t="shared" si="43"/>
        <v/>
      </c>
      <c r="AE117" s="10">
        <f t="shared" si="44"/>
        <v>28</v>
      </c>
      <c r="AF117" s="10" t="str">
        <f t="shared" si="45"/>
        <v/>
      </c>
      <c r="AG117" s="10" t="str">
        <f t="shared" si="46"/>
        <v/>
      </c>
      <c r="AH117" s="10" t="str">
        <f t="shared" si="47"/>
        <v/>
      </c>
      <c r="AI117" s="13" t="str">
        <f t="shared" si="38"/>
        <v>99</v>
      </c>
      <c r="AJ117" s="11">
        <f t="shared" si="48"/>
        <v>99</v>
      </c>
    </row>
    <row r="118" spans="1:36" x14ac:dyDescent="0.25">
      <c r="A118" s="1">
        <v>100</v>
      </c>
      <c r="B118" s="4">
        <v>48</v>
      </c>
      <c r="C118" s="9" t="s">
        <v>585</v>
      </c>
      <c r="D118" s="9" t="s">
        <v>91</v>
      </c>
      <c r="E118" s="9" t="s">
        <v>40</v>
      </c>
      <c r="F118" s="9">
        <v>373770291</v>
      </c>
      <c r="G118" s="9" t="s">
        <v>367</v>
      </c>
      <c r="H118" s="27"/>
      <c r="I118" s="6">
        <v>8</v>
      </c>
      <c r="J118" s="6">
        <v>8</v>
      </c>
      <c r="K118" s="9">
        <v>7</v>
      </c>
      <c r="L118" s="7">
        <f t="shared" si="37"/>
        <v>28</v>
      </c>
      <c r="M118" s="8" t="str">
        <f>IF(J118=4,RANK(L118,$AA$19:$AA$332,0)+COUNTIF($AA$1:AA117,AA118),"")&amp;IF(J118=5,RANK(L118,$AB$19:$AB$332,0)+COUNTIF($AB$1:AB117,AB118),"")&amp;IF(J118=6,RANK(L118,$AC$19:$AC$332,0)+COUNTIF($AC$1:AC117,AC118),"")&amp;IF(J118=7,RANK(L118,$AD$19:$AD$332,0)+COUNTIF($AD$1:AD117,AD118),"")&amp;IF(J118=8,RANK(L118,$AE$19:$AE$332,0)+COUNTIF($AE$1:AE117,AE118),"")&amp;IF(J118=9,RANK(L118,$AF$19:$AF$332,0)+COUNTIF($AF$1:AF117,AF118),"")&amp;IF(J118=10,RANK(L118,$AG$19:$AG$332,0)+COUNTIF($AG$1:AG117,AG118),"")&amp;IF(J118=11,RANK(L118,$AH$19:$AH$332,0)+COUNTIF($AH$1:AH117,AH118),"")</f>
        <v>100</v>
      </c>
      <c r="N118" s="9" t="s">
        <v>236</v>
      </c>
      <c r="Z118" s="10" t="str">
        <f t="shared" si="39"/>
        <v/>
      </c>
      <c r="AA118" s="10" t="str">
        <f t="shared" si="40"/>
        <v/>
      </c>
      <c r="AB118" s="10" t="str">
        <f t="shared" si="41"/>
        <v/>
      </c>
      <c r="AC118" s="10" t="str">
        <f t="shared" si="42"/>
        <v/>
      </c>
      <c r="AD118" s="10" t="str">
        <f t="shared" si="43"/>
        <v/>
      </c>
      <c r="AE118" s="10">
        <f t="shared" si="44"/>
        <v>28</v>
      </c>
      <c r="AF118" s="10" t="str">
        <f t="shared" si="45"/>
        <v/>
      </c>
      <c r="AG118" s="10" t="str">
        <f t="shared" si="46"/>
        <v/>
      </c>
      <c r="AH118" s="10" t="str">
        <f t="shared" si="47"/>
        <v/>
      </c>
      <c r="AI118" s="13" t="str">
        <f t="shared" si="38"/>
        <v>99</v>
      </c>
      <c r="AJ118" s="11">
        <f t="shared" si="48"/>
        <v>99</v>
      </c>
    </row>
    <row r="119" spans="1:36" x14ac:dyDescent="0.25">
      <c r="A119" s="1">
        <v>101</v>
      </c>
      <c r="B119" s="4">
        <v>48</v>
      </c>
      <c r="C119" s="9" t="s">
        <v>586</v>
      </c>
      <c r="D119" s="9" t="s">
        <v>230</v>
      </c>
      <c r="E119" s="9" t="s">
        <v>47</v>
      </c>
      <c r="F119" s="9">
        <v>2019248612</v>
      </c>
      <c r="G119" s="9" t="s">
        <v>367</v>
      </c>
      <c r="H119" s="27"/>
      <c r="I119" s="6">
        <v>8</v>
      </c>
      <c r="J119" s="6">
        <v>8</v>
      </c>
      <c r="K119" s="9">
        <v>7</v>
      </c>
      <c r="L119" s="7">
        <f t="shared" si="37"/>
        <v>28</v>
      </c>
      <c r="M119" s="8" t="str">
        <f>IF(J119=4,RANK(L119,$AA$19:$AA$332,0)+COUNTIF($AA$1:AA118,AA119),"")&amp;IF(J119=5,RANK(L119,$AB$19:$AB$332,0)+COUNTIF($AB$1:AB118,AB119),"")&amp;IF(J119=6,RANK(L119,$AC$19:$AC$332,0)+COUNTIF($AC$1:AC118,AC119),"")&amp;IF(J119=7,RANK(L119,$AD$19:$AD$332,0)+COUNTIF($AD$1:AD118,AD119),"")&amp;IF(J119=8,RANK(L119,$AE$19:$AE$332,0)+COUNTIF($AE$1:AE118,AE119),"")&amp;IF(J119=9,RANK(L119,$AF$19:$AF$332,0)+COUNTIF($AF$1:AF118,AF119),"")&amp;IF(J119=10,RANK(L119,$AG$19:$AG$332,0)+COUNTIF($AG$1:AG118,AG119),"")&amp;IF(J119=11,RANK(L119,$AH$19:$AH$332,0)+COUNTIF($AH$1:AH118,AH119),"")</f>
        <v>101</v>
      </c>
      <c r="N119" s="9" t="s">
        <v>236</v>
      </c>
      <c r="Z119" s="10" t="str">
        <f t="shared" si="39"/>
        <v/>
      </c>
      <c r="AA119" s="10" t="str">
        <f t="shared" si="40"/>
        <v/>
      </c>
      <c r="AB119" s="10" t="str">
        <f t="shared" si="41"/>
        <v/>
      </c>
      <c r="AC119" s="10" t="str">
        <f t="shared" si="42"/>
        <v/>
      </c>
      <c r="AD119" s="10" t="str">
        <f t="shared" si="43"/>
        <v/>
      </c>
      <c r="AE119" s="10">
        <f t="shared" si="44"/>
        <v>28</v>
      </c>
      <c r="AF119" s="10" t="str">
        <f t="shared" si="45"/>
        <v/>
      </c>
      <c r="AG119" s="10" t="str">
        <f t="shared" si="46"/>
        <v/>
      </c>
      <c r="AH119" s="10" t="str">
        <f t="shared" si="47"/>
        <v/>
      </c>
      <c r="AI119" s="13" t="str">
        <f t="shared" si="38"/>
        <v>99</v>
      </c>
      <c r="AJ119" s="11">
        <f t="shared" si="48"/>
        <v>99</v>
      </c>
    </row>
    <row r="120" spans="1:36" x14ac:dyDescent="0.25">
      <c r="A120" s="1">
        <v>102</v>
      </c>
      <c r="B120" s="4">
        <v>48</v>
      </c>
      <c r="C120" s="9" t="s">
        <v>587</v>
      </c>
      <c r="D120" s="9" t="s">
        <v>61</v>
      </c>
      <c r="E120" s="9" t="s">
        <v>94</v>
      </c>
      <c r="F120" s="9">
        <v>2611974191</v>
      </c>
      <c r="G120" s="9" t="s">
        <v>367</v>
      </c>
      <c r="H120" s="27"/>
      <c r="I120" s="6">
        <v>8</v>
      </c>
      <c r="J120" s="6">
        <v>8</v>
      </c>
      <c r="K120" s="9">
        <v>6</v>
      </c>
      <c r="L120" s="7">
        <f t="shared" si="37"/>
        <v>24</v>
      </c>
      <c r="M120" s="8" t="str">
        <f>IF(J120=4,RANK(L120,$AA$19:$AA$332,0)+COUNTIF($AA$1:AA119,AA120),"")&amp;IF(J120=5,RANK(L120,$AB$19:$AB$332,0)+COUNTIF($AB$1:AB119,AB120),"")&amp;IF(J120=6,RANK(L120,$AC$19:$AC$332,0)+COUNTIF($AC$1:AC119,AC120),"")&amp;IF(J120=7,RANK(L120,$AD$19:$AD$332,0)+COUNTIF($AD$1:AD119,AD120),"")&amp;IF(J120=8,RANK(L120,$AE$19:$AE$332,0)+COUNTIF($AE$1:AE119,AE120),"")&amp;IF(J120=9,RANK(L120,$AF$19:$AF$332,0)+COUNTIF($AF$1:AF119,AF120),"")&amp;IF(J120=10,RANK(L120,$AG$19:$AG$332,0)+COUNTIF($AG$1:AG119,AG120),"")&amp;IF(J120=11,RANK(L120,$AH$19:$AH$332,0)+COUNTIF($AH$1:AH119,AH120),"")</f>
        <v>102</v>
      </c>
      <c r="N120" s="9" t="s">
        <v>236</v>
      </c>
      <c r="Z120" s="10" t="str">
        <f t="shared" si="39"/>
        <v/>
      </c>
      <c r="AA120" s="10" t="str">
        <f t="shared" si="40"/>
        <v/>
      </c>
      <c r="AB120" s="10" t="str">
        <f t="shared" si="41"/>
        <v/>
      </c>
      <c r="AC120" s="10" t="str">
        <f t="shared" si="42"/>
        <v/>
      </c>
      <c r="AD120" s="10" t="str">
        <f t="shared" si="43"/>
        <v/>
      </c>
      <c r="AE120" s="10">
        <f t="shared" si="44"/>
        <v>24</v>
      </c>
      <c r="AF120" s="10" t="str">
        <f t="shared" si="45"/>
        <v/>
      </c>
      <c r="AG120" s="10" t="str">
        <f t="shared" si="46"/>
        <v/>
      </c>
      <c r="AH120" s="10" t="str">
        <f t="shared" si="47"/>
        <v/>
      </c>
      <c r="AI120" s="13" t="str">
        <f t="shared" si="38"/>
        <v>102</v>
      </c>
      <c r="AJ120" s="11">
        <f t="shared" si="48"/>
        <v>102</v>
      </c>
    </row>
    <row r="121" spans="1:36" x14ac:dyDescent="0.25">
      <c r="A121" s="1">
        <v>103</v>
      </c>
      <c r="B121" s="4">
        <v>48</v>
      </c>
      <c r="C121" s="9" t="s">
        <v>588</v>
      </c>
      <c r="D121" s="9" t="s">
        <v>186</v>
      </c>
      <c r="E121" s="9" t="s">
        <v>208</v>
      </c>
      <c r="F121" s="9">
        <v>992087539</v>
      </c>
      <c r="G121" s="9" t="s">
        <v>367</v>
      </c>
      <c r="H121" s="27"/>
      <c r="I121" s="6">
        <v>8</v>
      </c>
      <c r="J121" s="6">
        <v>8</v>
      </c>
      <c r="K121" s="9">
        <v>6</v>
      </c>
      <c r="L121" s="7">
        <f t="shared" si="37"/>
        <v>24</v>
      </c>
      <c r="M121" s="8" t="str">
        <f>IF(J121=4,RANK(L121,$AA$19:$AA$332,0)+COUNTIF($AA$1:AA120,AA121),"")&amp;IF(J121=5,RANK(L121,$AB$19:$AB$332,0)+COUNTIF($AB$1:AB120,AB121),"")&amp;IF(J121=6,RANK(L121,$AC$19:$AC$332,0)+COUNTIF($AC$1:AC120,AC121),"")&amp;IF(J121=7,RANK(L121,$AD$19:$AD$332,0)+COUNTIF($AD$1:AD120,AD121),"")&amp;IF(J121=8,RANK(L121,$AE$19:$AE$332,0)+COUNTIF($AE$1:AE120,AE121),"")&amp;IF(J121=9,RANK(L121,$AF$19:$AF$332,0)+COUNTIF($AF$1:AF120,AF121),"")&amp;IF(J121=10,RANK(L121,$AG$19:$AG$332,0)+COUNTIF($AG$1:AG120,AG121),"")&amp;IF(J121=11,RANK(L121,$AH$19:$AH$332,0)+COUNTIF($AH$1:AH120,AH121),"")</f>
        <v>103</v>
      </c>
      <c r="N121" s="9" t="s">
        <v>236</v>
      </c>
      <c r="Z121" s="10" t="str">
        <f t="shared" si="39"/>
        <v/>
      </c>
      <c r="AA121" s="10" t="str">
        <f t="shared" si="40"/>
        <v/>
      </c>
      <c r="AB121" s="10" t="str">
        <f t="shared" si="41"/>
        <v/>
      </c>
      <c r="AC121" s="10" t="str">
        <f t="shared" si="42"/>
        <v/>
      </c>
      <c r="AD121" s="10" t="str">
        <f t="shared" si="43"/>
        <v/>
      </c>
      <c r="AE121" s="10">
        <f t="shared" si="44"/>
        <v>24</v>
      </c>
      <c r="AF121" s="10" t="str">
        <f t="shared" si="45"/>
        <v/>
      </c>
      <c r="AG121" s="10" t="str">
        <f t="shared" si="46"/>
        <v/>
      </c>
      <c r="AH121" s="10" t="str">
        <f t="shared" si="47"/>
        <v/>
      </c>
      <c r="AI121" s="13" t="str">
        <f t="shared" si="38"/>
        <v>102</v>
      </c>
      <c r="AJ121" s="11">
        <f t="shared" si="48"/>
        <v>102</v>
      </c>
    </row>
    <row r="122" spans="1:36" x14ac:dyDescent="0.25">
      <c r="A122" s="1">
        <v>104</v>
      </c>
      <c r="B122" s="4">
        <v>48</v>
      </c>
      <c r="C122" s="9" t="s">
        <v>589</v>
      </c>
      <c r="D122" s="9" t="s">
        <v>39</v>
      </c>
      <c r="E122" s="9" t="s">
        <v>128</v>
      </c>
      <c r="F122" s="9">
        <v>1177220391</v>
      </c>
      <c r="G122" s="9" t="s">
        <v>43</v>
      </c>
      <c r="H122" s="27"/>
      <c r="I122" s="6">
        <v>8</v>
      </c>
      <c r="J122" s="6">
        <v>8</v>
      </c>
      <c r="K122" s="9">
        <v>5</v>
      </c>
      <c r="L122" s="7">
        <f t="shared" si="37"/>
        <v>20</v>
      </c>
      <c r="M122" s="8" t="str">
        <f>IF(J122=4,RANK(L122,$AA$19:$AA$332,0)+COUNTIF($AA$1:AA121,AA122),"")&amp;IF(J122=5,RANK(L122,$AB$19:$AB$332,0)+COUNTIF($AB$1:AB121,AB122),"")&amp;IF(J122=6,RANK(L122,$AC$19:$AC$332,0)+COUNTIF($AC$1:AC121,AC122),"")&amp;IF(J122=7,RANK(L122,$AD$19:$AD$332,0)+COUNTIF($AD$1:AD121,AD122),"")&amp;IF(J122=8,RANK(L122,$AE$19:$AE$332,0)+COUNTIF($AE$1:AE121,AE122),"")&amp;IF(J122=9,RANK(L122,$AF$19:$AF$332,0)+COUNTIF($AF$1:AF121,AF122),"")&amp;IF(J122=10,RANK(L122,$AG$19:$AG$332,0)+COUNTIF($AG$1:AG121,AG122),"")&amp;IF(J122=11,RANK(L122,$AH$19:$AH$332,0)+COUNTIF($AH$1:AH121,AH122),"")</f>
        <v>104</v>
      </c>
      <c r="N122" s="9" t="s">
        <v>236</v>
      </c>
      <c r="Z122" s="10" t="str">
        <f t="shared" si="39"/>
        <v/>
      </c>
      <c r="AA122" s="10" t="str">
        <f t="shared" si="40"/>
        <v/>
      </c>
      <c r="AB122" s="10" t="str">
        <f t="shared" si="41"/>
        <v/>
      </c>
      <c r="AC122" s="10" t="str">
        <f t="shared" si="42"/>
        <v/>
      </c>
      <c r="AD122" s="10" t="str">
        <f t="shared" si="43"/>
        <v/>
      </c>
      <c r="AE122" s="10">
        <f t="shared" si="44"/>
        <v>20</v>
      </c>
      <c r="AF122" s="10" t="str">
        <f t="shared" si="45"/>
        <v/>
      </c>
      <c r="AG122" s="10" t="str">
        <f t="shared" si="46"/>
        <v/>
      </c>
      <c r="AH122" s="10" t="str">
        <f t="shared" si="47"/>
        <v/>
      </c>
      <c r="AI122" s="13" t="str">
        <f t="shared" si="38"/>
        <v>104</v>
      </c>
      <c r="AJ122" s="11">
        <f t="shared" si="48"/>
        <v>104</v>
      </c>
    </row>
    <row r="123" spans="1:36" x14ac:dyDescent="0.25">
      <c r="A123" s="1">
        <v>105</v>
      </c>
      <c r="B123" s="4">
        <v>48</v>
      </c>
      <c r="C123" s="9" t="s">
        <v>197</v>
      </c>
      <c r="D123" s="9" t="s">
        <v>61</v>
      </c>
      <c r="E123" s="9" t="s">
        <v>180</v>
      </c>
      <c r="F123" s="9">
        <v>2192875886</v>
      </c>
      <c r="G123" s="9" t="s">
        <v>367</v>
      </c>
      <c r="H123" s="27"/>
      <c r="I123" s="6">
        <v>8</v>
      </c>
      <c r="J123" s="6">
        <v>8</v>
      </c>
      <c r="K123" s="9">
        <v>4</v>
      </c>
      <c r="L123" s="7">
        <f t="shared" si="37"/>
        <v>16</v>
      </c>
      <c r="M123" s="8" t="str">
        <f>IF(J123=4,RANK(L123,$AA$19:$AA$332,0)+COUNTIF($AA$1:AA122,AA123),"")&amp;IF(J123=5,RANK(L123,$AB$19:$AB$332,0)+COUNTIF($AB$1:AB122,AB123),"")&amp;IF(J123=6,RANK(L123,$AC$19:$AC$332,0)+COUNTIF($AC$1:AC122,AC123),"")&amp;IF(J123=7,RANK(L123,$AD$19:$AD$332,0)+COUNTIF($AD$1:AD122,AD123),"")&amp;IF(J123=8,RANK(L123,$AE$19:$AE$332,0)+COUNTIF($AE$1:AE122,AE123),"")&amp;IF(J123=9,RANK(L123,$AF$19:$AF$332,0)+COUNTIF($AF$1:AF122,AF123),"")&amp;IF(J123=10,RANK(L123,$AG$19:$AG$332,0)+COUNTIF($AG$1:AG122,AG123),"")&amp;IF(J123=11,RANK(L123,$AH$19:$AH$332,0)+COUNTIF($AH$1:AH122,AH123),"")</f>
        <v>105</v>
      </c>
      <c r="N123" s="9" t="s">
        <v>236</v>
      </c>
      <c r="Z123" s="10" t="str">
        <f t="shared" si="39"/>
        <v/>
      </c>
      <c r="AA123" s="10" t="str">
        <f t="shared" si="40"/>
        <v/>
      </c>
      <c r="AB123" s="10" t="str">
        <f t="shared" si="41"/>
        <v/>
      </c>
      <c r="AC123" s="10" t="str">
        <f t="shared" si="42"/>
        <v/>
      </c>
      <c r="AD123" s="10" t="str">
        <f t="shared" si="43"/>
        <v/>
      </c>
      <c r="AE123" s="10">
        <f t="shared" si="44"/>
        <v>16</v>
      </c>
      <c r="AF123" s="10" t="str">
        <f t="shared" si="45"/>
        <v/>
      </c>
      <c r="AG123" s="10" t="str">
        <f t="shared" si="46"/>
        <v/>
      </c>
      <c r="AH123" s="10" t="str">
        <f t="shared" si="47"/>
        <v/>
      </c>
      <c r="AI123" s="13" t="str">
        <f t="shared" si="38"/>
        <v>105</v>
      </c>
      <c r="AJ123" s="11">
        <f t="shared" si="48"/>
        <v>105</v>
      </c>
    </row>
    <row r="124" spans="1:36" x14ac:dyDescent="0.25">
      <c r="A124" s="1">
        <v>106</v>
      </c>
      <c r="B124" s="4">
        <v>48</v>
      </c>
      <c r="C124" s="9" t="s">
        <v>129</v>
      </c>
      <c r="D124" s="9" t="s">
        <v>39</v>
      </c>
      <c r="E124" s="9" t="s">
        <v>105</v>
      </c>
      <c r="F124" s="9">
        <v>1565141560</v>
      </c>
      <c r="G124" s="9" t="s">
        <v>367</v>
      </c>
      <c r="H124" s="27"/>
      <c r="I124" s="6">
        <v>8</v>
      </c>
      <c r="J124" s="6">
        <v>8</v>
      </c>
      <c r="K124" s="9">
        <v>4</v>
      </c>
      <c r="L124" s="7">
        <f t="shared" si="37"/>
        <v>16</v>
      </c>
      <c r="M124" s="8" t="str">
        <f>IF(J124=4,RANK(L124,$AA$19:$AA$332,0)+COUNTIF($AA$1:AA123,AA124),"")&amp;IF(J124=5,RANK(L124,$AB$19:$AB$332,0)+COUNTIF($AB$1:AB123,AB124),"")&amp;IF(J124=6,RANK(L124,$AC$19:$AC$332,0)+COUNTIF($AC$1:AC123,AC124),"")&amp;IF(J124=7,RANK(L124,$AD$19:$AD$332,0)+COUNTIF($AD$1:AD123,AD124),"")&amp;IF(J124=8,RANK(L124,$AE$19:$AE$332,0)+COUNTIF($AE$1:AE123,AE124),"")&amp;IF(J124=9,RANK(L124,$AF$19:$AF$332,0)+COUNTIF($AF$1:AF123,AF124),"")&amp;IF(J124=10,RANK(L124,$AG$19:$AG$332,0)+COUNTIF($AG$1:AG123,AG124),"")&amp;IF(J124=11,RANK(L124,$AH$19:$AH$332,0)+COUNTIF($AH$1:AH123,AH124),"")</f>
        <v>106</v>
      </c>
      <c r="N124" s="9" t="s">
        <v>236</v>
      </c>
      <c r="Z124" s="10" t="str">
        <f t="shared" si="39"/>
        <v/>
      </c>
      <c r="AA124" s="10" t="str">
        <f t="shared" si="40"/>
        <v/>
      </c>
      <c r="AB124" s="10" t="str">
        <f t="shared" si="41"/>
        <v/>
      </c>
      <c r="AC124" s="10" t="str">
        <f t="shared" si="42"/>
        <v/>
      </c>
      <c r="AD124" s="10" t="str">
        <f t="shared" si="43"/>
        <v/>
      </c>
      <c r="AE124" s="10">
        <f t="shared" si="44"/>
        <v>16</v>
      </c>
      <c r="AF124" s="10" t="str">
        <f t="shared" si="45"/>
        <v/>
      </c>
      <c r="AG124" s="10" t="str">
        <f t="shared" si="46"/>
        <v/>
      </c>
      <c r="AH124" s="10" t="str">
        <f t="shared" si="47"/>
        <v/>
      </c>
      <c r="AI124" s="13" t="str">
        <f t="shared" si="38"/>
        <v>105</v>
      </c>
      <c r="AJ124" s="11">
        <f t="shared" si="48"/>
        <v>105</v>
      </c>
    </row>
    <row r="125" spans="1:36" x14ac:dyDescent="0.25">
      <c r="A125" s="1">
        <v>107</v>
      </c>
      <c r="B125" s="4">
        <v>48</v>
      </c>
      <c r="C125" s="9" t="s">
        <v>358</v>
      </c>
      <c r="D125" s="9" t="s">
        <v>161</v>
      </c>
      <c r="E125" s="9" t="s">
        <v>99</v>
      </c>
      <c r="F125" s="9">
        <v>3096045921</v>
      </c>
      <c r="G125" s="9" t="s">
        <v>43</v>
      </c>
      <c r="H125" s="27"/>
      <c r="I125" s="6">
        <v>8</v>
      </c>
      <c r="J125" s="6">
        <v>8</v>
      </c>
      <c r="K125" s="9">
        <v>4</v>
      </c>
      <c r="L125" s="7">
        <f t="shared" si="37"/>
        <v>16</v>
      </c>
      <c r="M125" s="8" t="str">
        <f>IF(J125=4,RANK(L125,$AA$19:$AA$332,0)+COUNTIF($AA$1:AA124,AA125),"")&amp;IF(J125=5,RANK(L125,$AB$19:$AB$332,0)+COUNTIF($AB$1:AB124,AB125),"")&amp;IF(J125=6,RANK(L125,$AC$19:$AC$332,0)+COUNTIF($AC$1:AC124,AC125),"")&amp;IF(J125=7,RANK(L125,$AD$19:$AD$332,0)+COUNTIF($AD$1:AD124,AD125),"")&amp;IF(J125=8,RANK(L125,$AE$19:$AE$332,0)+COUNTIF($AE$1:AE124,AE125),"")&amp;IF(J125=9,RANK(L125,$AF$19:$AF$332,0)+COUNTIF($AF$1:AF124,AF125),"")&amp;IF(J125=10,RANK(L125,$AG$19:$AG$332,0)+COUNTIF($AG$1:AG124,AG125),"")&amp;IF(J125=11,RANK(L125,$AH$19:$AH$332,0)+COUNTIF($AH$1:AH124,AH125),"")</f>
        <v>107</v>
      </c>
      <c r="N125" s="9" t="s">
        <v>236</v>
      </c>
      <c r="Z125" s="10" t="str">
        <f t="shared" si="39"/>
        <v/>
      </c>
      <c r="AA125" s="10" t="str">
        <f t="shared" si="40"/>
        <v/>
      </c>
      <c r="AB125" s="10" t="str">
        <f t="shared" si="41"/>
        <v/>
      </c>
      <c r="AC125" s="10" t="str">
        <f t="shared" si="42"/>
        <v/>
      </c>
      <c r="AD125" s="10" t="str">
        <f t="shared" si="43"/>
        <v/>
      </c>
      <c r="AE125" s="10">
        <f t="shared" si="44"/>
        <v>16</v>
      </c>
      <c r="AF125" s="10" t="str">
        <f t="shared" si="45"/>
        <v/>
      </c>
      <c r="AG125" s="10" t="str">
        <f t="shared" si="46"/>
        <v/>
      </c>
      <c r="AH125" s="10" t="str">
        <f t="shared" si="47"/>
        <v/>
      </c>
      <c r="AI125" s="13" t="str">
        <f t="shared" si="38"/>
        <v>105</v>
      </c>
      <c r="AJ125" s="11">
        <f t="shared" si="48"/>
        <v>105</v>
      </c>
    </row>
    <row r="126" spans="1:36" x14ac:dyDescent="0.25">
      <c r="A126" s="1">
        <v>108</v>
      </c>
      <c r="B126" s="4">
        <v>48</v>
      </c>
      <c r="C126" s="9" t="s">
        <v>82</v>
      </c>
      <c r="D126" s="9" t="s">
        <v>39</v>
      </c>
      <c r="E126" s="9" t="s">
        <v>105</v>
      </c>
      <c r="F126" s="9">
        <v>1134848988</v>
      </c>
      <c r="G126" s="9" t="s">
        <v>43</v>
      </c>
      <c r="H126" s="27"/>
      <c r="I126" s="6">
        <v>8</v>
      </c>
      <c r="J126" s="6">
        <v>8</v>
      </c>
      <c r="K126" s="9">
        <v>2</v>
      </c>
      <c r="L126" s="7">
        <f t="shared" si="37"/>
        <v>8</v>
      </c>
      <c r="M126" s="8" t="str">
        <f>IF(J126=4,RANK(L126,$AA$19:$AA$332,0)+COUNTIF($AA$1:AA125,AA126),"")&amp;IF(J126=5,RANK(L126,$AB$19:$AB$332,0)+COUNTIF($AB$1:AB125,AB126),"")&amp;IF(J126=6,RANK(L126,$AC$19:$AC$332,0)+COUNTIF($AC$1:AC125,AC126),"")&amp;IF(J126=7,RANK(L126,$AD$19:$AD$332,0)+COUNTIF($AD$1:AD125,AD126),"")&amp;IF(J126=8,RANK(L126,$AE$19:$AE$332,0)+COUNTIF($AE$1:AE125,AE126),"")&amp;IF(J126=9,RANK(L126,$AF$19:$AF$332,0)+COUNTIF($AF$1:AF125,AF126),"")&amp;IF(J126=10,RANK(L126,$AG$19:$AG$332,0)+COUNTIF($AG$1:AG125,AG126),"")&amp;IF(J126=11,RANK(L126,$AH$19:$AH$332,0)+COUNTIF($AH$1:AH125,AH126),"")</f>
        <v>108</v>
      </c>
      <c r="N126" s="9" t="s">
        <v>236</v>
      </c>
      <c r="Z126" s="10" t="str">
        <f t="shared" si="39"/>
        <v/>
      </c>
      <c r="AA126" s="10" t="str">
        <f t="shared" si="40"/>
        <v/>
      </c>
      <c r="AB126" s="10" t="str">
        <f t="shared" si="41"/>
        <v/>
      </c>
      <c r="AC126" s="10" t="str">
        <f t="shared" si="42"/>
        <v/>
      </c>
      <c r="AD126" s="10" t="str">
        <f t="shared" si="43"/>
        <v/>
      </c>
      <c r="AE126" s="10">
        <f t="shared" si="44"/>
        <v>8</v>
      </c>
      <c r="AF126" s="10" t="str">
        <f t="shared" si="45"/>
        <v/>
      </c>
      <c r="AG126" s="10" t="str">
        <f t="shared" si="46"/>
        <v/>
      </c>
      <c r="AH126" s="10" t="str">
        <f t="shared" si="47"/>
        <v/>
      </c>
      <c r="AI126" s="13" t="str">
        <f t="shared" si="38"/>
        <v>108</v>
      </c>
      <c r="AJ126" s="11">
        <f t="shared" si="48"/>
        <v>108</v>
      </c>
    </row>
    <row r="127" spans="1:36" x14ac:dyDescent="0.25">
      <c r="A127" s="1">
        <v>109</v>
      </c>
      <c r="B127" s="4">
        <v>48</v>
      </c>
      <c r="C127" s="9" t="s">
        <v>590</v>
      </c>
      <c r="D127" s="9" t="s">
        <v>98</v>
      </c>
      <c r="E127" s="9" t="s">
        <v>47</v>
      </c>
      <c r="F127" s="9">
        <v>3389015820</v>
      </c>
      <c r="G127" s="9" t="s">
        <v>43</v>
      </c>
      <c r="H127" s="27"/>
      <c r="I127" s="6">
        <v>8</v>
      </c>
      <c r="J127" s="6">
        <v>8</v>
      </c>
      <c r="K127" s="9">
        <v>2</v>
      </c>
      <c r="L127" s="7">
        <f t="shared" si="37"/>
        <v>8</v>
      </c>
      <c r="M127" s="8" t="str">
        <f>IF(J127=4,RANK(L127,$AA$19:$AA$332,0)+COUNTIF($AA$1:AA126,AA127),"")&amp;IF(J127=5,RANK(L127,$AB$19:$AB$332,0)+COUNTIF($AB$1:AB126,AB127),"")&amp;IF(J127=6,RANK(L127,$AC$19:$AC$332,0)+COUNTIF($AC$1:AC126,AC127),"")&amp;IF(J127=7,RANK(L127,$AD$19:$AD$332,0)+COUNTIF($AD$1:AD126,AD127),"")&amp;IF(J127=8,RANK(L127,$AE$19:$AE$332,0)+COUNTIF($AE$1:AE126,AE127),"")&amp;IF(J127=9,RANK(L127,$AF$19:$AF$332,0)+COUNTIF($AF$1:AF126,AF127),"")&amp;IF(J127=10,RANK(L127,$AG$19:$AG$332,0)+COUNTIF($AG$1:AG126,AG127),"")&amp;IF(J127=11,RANK(L127,$AH$19:$AH$332,0)+COUNTIF($AH$1:AH126,AH127),"")</f>
        <v>109</v>
      </c>
      <c r="N127" s="9" t="s">
        <v>236</v>
      </c>
      <c r="Z127" s="10" t="str">
        <f t="shared" si="39"/>
        <v/>
      </c>
      <c r="AA127" s="10" t="str">
        <f t="shared" si="40"/>
        <v/>
      </c>
      <c r="AB127" s="10" t="str">
        <f t="shared" si="41"/>
        <v/>
      </c>
      <c r="AC127" s="10" t="str">
        <f t="shared" si="42"/>
        <v/>
      </c>
      <c r="AD127" s="10" t="str">
        <f t="shared" si="43"/>
        <v/>
      </c>
      <c r="AE127" s="10">
        <f t="shared" si="44"/>
        <v>8</v>
      </c>
      <c r="AF127" s="10" t="str">
        <f t="shared" si="45"/>
        <v/>
      </c>
      <c r="AG127" s="10" t="str">
        <f t="shared" si="46"/>
        <v/>
      </c>
      <c r="AH127" s="10" t="str">
        <f t="shared" si="47"/>
        <v/>
      </c>
      <c r="AI127" s="13" t="str">
        <f t="shared" si="38"/>
        <v>108</v>
      </c>
      <c r="AJ127" s="11">
        <f t="shared" si="48"/>
        <v>108</v>
      </c>
    </row>
    <row r="128" spans="1:36" x14ac:dyDescent="0.25">
      <c r="A128" s="1">
        <v>110</v>
      </c>
      <c r="B128" s="4">
        <v>48</v>
      </c>
      <c r="C128" s="9" t="s">
        <v>591</v>
      </c>
      <c r="D128" s="9" t="s">
        <v>161</v>
      </c>
      <c r="E128" s="9" t="s">
        <v>128</v>
      </c>
      <c r="F128" s="9">
        <v>2327808995</v>
      </c>
      <c r="G128" s="9" t="s">
        <v>43</v>
      </c>
      <c r="H128" s="27"/>
      <c r="I128" s="6">
        <v>8</v>
      </c>
      <c r="J128" s="6">
        <v>8</v>
      </c>
      <c r="K128" s="9">
        <v>2</v>
      </c>
      <c r="L128" s="7">
        <f t="shared" si="37"/>
        <v>8</v>
      </c>
      <c r="M128" s="8" t="str">
        <f>IF(J128=4,RANK(L128,$AA$19:$AA$332,0)+COUNTIF($AA$1:AA127,AA128),"")&amp;IF(J128=5,RANK(L128,$AB$19:$AB$332,0)+COUNTIF($AB$1:AB127,AB128),"")&amp;IF(J128=6,RANK(L128,$AC$19:$AC$332,0)+COUNTIF($AC$1:AC127,AC128),"")&amp;IF(J128=7,RANK(L128,$AD$19:$AD$332,0)+COUNTIF($AD$1:AD127,AD128),"")&amp;IF(J128=8,RANK(L128,$AE$19:$AE$332,0)+COUNTIF($AE$1:AE127,AE128),"")&amp;IF(J128=9,RANK(L128,$AF$19:$AF$332,0)+COUNTIF($AF$1:AF127,AF128),"")&amp;IF(J128=10,RANK(L128,$AG$19:$AG$332,0)+COUNTIF($AG$1:AG127,AG128),"")&amp;IF(J128=11,RANK(L128,$AH$19:$AH$332,0)+COUNTIF($AH$1:AH127,AH128),"")</f>
        <v>110</v>
      </c>
      <c r="N128" s="9" t="s">
        <v>236</v>
      </c>
      <c r="Z128" s="10" t="str">
        <f t="shared" si="39"/>
        <v/>
      </c>
      <c r="AA128" s="10" t="str">
        <f t="shared" si="40"/>
        <v/>
      </c>
      <c r="AB128" s="10" t="str">
        <f t="shared" si="41"/>
        <v/>
      </c>
      <c r="AC128" s="10" t="str">
        <f t="shared" si="42"/>
        <v/>
      </c>
      <c r="AD128" s="10" t="str">
        <f t="shared" si="43"/>
        <v/>
      </c>
      <c r="AE128" s="10">
        <f t="shared" si="44"/>
        <v>8</v>
      </c>
      <c r="AF128" s="10" t="str">
        <f t="shared" si="45"/>
        <v/>
      </c>
      <c r="AG128" s="10" t="str">
        <f t="shared" si="46"/>
        <v/>
      </c>
      <c r="AH128" s="10" t="str">
        <f t="shared" si="47"/>
        <v/>
      </c>
      <c r="AI128" s="13" t="str">
        <f t="shared" si="38"/>
        <v>108</v>
      </c>
      <c r="AJ128" s="11">
        <f t="shared" si="48"/>
        <v>108</v>
      </c>
    </row>
    <row r="129" spans="1:36" x14ac:dyDescent="0.25">
      <c r="A129" s="1">
        <v>111</v>
      </c>
      <c r="B129" s="4">
        <v>48</v>
      </c>
      <c r="C129" s="9" t="s">
        <v>189</v>
      </c>
      <c r="D129" s="9" t="s">
        <v>76</v>
      </c>
      <c r="E129" s="9" t="s">
        <v>190</v>
      </c>
      <c r="F129" s="9">
        <v>595876372</v>
      </c>
      <c r="G129" s="9" t="s">
        <v>43</v>
      </c>
      <c r="H129" s="27"/>
      <c r="I129" s="6">
        <v>8</v>
      </c>
      <c r="J129" s="6">
        <v>8</v>
      </c>
      <c r="K129" s="9">
        <v>0</v>
      </c>
      <c r="L129" s="7">
        <f t="shared" si="37"/>
        <v>0</v>
      </c>
      <c r="M129" s="8" t="str">
        <f>IF(J129=4,RANK(L129,$AA$19:$AA$332,0)+COUNTIF($AA$1:AA128,AA129),"")&amp;IF(J129=5,RANK(L129,$AB$19:$AB$332,0)+COUNTIF($AB$1:AB128,AB129),"")&amp;IF(J129=6,RANK(L129,$AC$19:$AC$332,0)+COUNTIF($AC$1:AC128,AC129),"")&amp;IF(J129=7,RANK(L129,$AD$19:$AD$332,0)+COUNTIF($AD$1:AD128,AD129),"")&amp;IF(J129=8,RANK(L129,$AE$19:$AE$332,0)+COUNTIF($AE$1:AE128,AE129),"")&amp;IF(J129=9,RANK(L129,$AF$19:$AF$332,0)+COUNTIF($AF$1:AF128,AF129),"")&amp;IF(J129=10,RANK(L129,$AG$19:$AG$332,0)+COUNTIF($AG$1:AG128,AG129),"")&amp;IF(J129=11,RANK(L129,$AH$19:$AH$332,0)+COUNTIF($AH$1:AH128,AH129),"")</f>
        <v>111</v>
      </c>
      <c r="N129" s="9" t="s">
        <v>237</v>
      </c>
      <c r="Z129" s="10" t="str">
        <f t="shared" si="39"/>
        <v/>
      </c>
      <c r="AA129" s="10" t="str">
        <f t="shared" si="40"/>
        <v/>
      </c>
      <c r="AB129" s="10" t="str">
        <f t="shared" si="41"/>
        <v/>
      </c>
      <c r="AC129" s="10" t="str">
        <f t="shared" si="42"/>
        <v/>
      </c>
      <c r="AD129" s="10" t="str">
        <f t="shared" si="43"/>
        <v/>
      </c>
      <c r="AE129" s="10">
        <f t="shared" si="44"/>
        <v>0</v>
      </c>
      <c r="AF129" s="10" t="str">
        <f t="shared" si="45"/>
        <v/>
      </c>
      <c r="AG129" s="10" t="str">
        <f t="shared" si="46"/>
        <v/>
      </c>
      <c r="AH129" s="10" t="str">
        <f t="shared" si="47"/>
        <v/>
      </c>
      <c r="AI129" s="13" t="str">
        <f t="shared" si="38"/>
        <v>111</v>
      </c>
      <c r="AJ129" s="11">
        <f t="shared" si="48"/>
        <v>111</v>
      </c>
    </row>
    <row r="130" spans="1:36" x14ac:dyDescent="0.25">
      <c r="A130" s="1">
        <v>112</v>
      </c>
      <c r="B130" s="4">
        <v>48</v>
      </c>
      <c r="C130" s="9" t="s">
        <v>552</v>
      </c>
      <c r="D130" s="9" t="s">
        <v>96</v>
      </c>
      <c r="E130" s="9" t="s">
        <v>40</v>
      </c>
      <c r="F130" s="9">
        <v>2865221353</v>
      </c>
      <c r="G130" s="9" t="s">
        <v>43</v>
      </c>
      <c r="H130" s="27"/>
      <c r="I130" s="6">
        <v>8</v>
      </c>
      <c r="J130" s="6">
        <v>8</v>
      </c>
      <c r="K130" s="9">
        <v>0</v>
      </c>
      <c r="L130" s="7">
        <f t="shared" si="37"/>
        <v>0</v>
      </c>
      <c r="M130" s="8" t="str">
        <f>IF(J130=4,RANK(L130,$AA$19:$AA$332,0)+COUNTIF($AA$1:AA129,AA130),"")&amp;IF(J130=5,RANK(L130,$AB$19:$AB$332,0)+COUNTIF($AB$1:AB129,AB130),"")&amp;IF(J130=6,RANK(L130,$AC$19:$AC$332,0)+COUNTIF($AC$1:AC129,AC130),"")&amp;IF(J130=7,RANK(L130,$AD$19:$AD$332,0)+COUNTIF($AD$1:AD129,AD130),"")&amp;IF(J130=8,RANK(L130,$AE$19:$AE$332,0)+COUNTIF($AE$1:AE129,AE130),"")&amp;IF(J130=9,RANK(L130,$AF$19:$AF$332,0)+COUNTIF($AF$1:AF129,AF130),"")&amp;IF(J130=10,RANK(L130,$AG$19:$AG$332,0)+COUNTIF($AG$1:AG129,AG130),"")&amp;IF(J130=11,RANK(L130,$AH$19:$AH$332,0)+COUNTIF($AH$1:AH129,AH130),"")</f>
        <v>112</v>
      </c>
      <c r="N130" s="9" t="s">
        <v>236</v>
      </c>
      <c r="Z130" s="10" t="str">
        <f t="shared" si="39"/>
        <v/>
      </c>
      <c r="AA130" s="10" t="str">
        <f t="shared" si="40"/>
        <v/>
      </c>
      <c r="AB130" s="10" t="str">
        <f t="shared" si="41"/>
        <v/>
      </c>
      <c r="AC130" s="10" t="str">
        <f t="shared" si="42"/>
        <v/>
      </c>
      <c r="AD130" s="10" t="str">
        <f t="shared" si="43"/>
        <v/>
      </c>
      <c r="AE130" s="10">
        <f t="shared" si="44"/>
        <v>0</v>
      </c>
      <c r="AF130" s="10" t="str">
        <f t="shared" si="45"/>
        <v/>
      </c>
      <c r="AG130" s="10" t="str">
        <f t="shared" si="46"/>
        <v/>
      </c>
      <c r="AH130" s="10" t="str">
        <f t="shared" si="47"/>
        <v/>
      </c>
      <c r="AI130" s="13" t="str">
        <f t="shared" si="38"/>
        <v>111</v>
      </c>
      <c r="AJ130" s="11">
        <f t="shared" si="48"/>
        <v>111</v>
      </c>
    </row>
    <row r="131" spans="1:36" x14ac:dyDescent="0.25">
      <c r="A131" s="1">
        <v>113</v>
      </c>
      <c r="B131" s="4">
        <v>48</v>
      </c>
      <c r="C131" s="9" t="s">
        <v>592</v>
      </c>
      <c r="D131" s="9" t="s">
        <v>26</v>
      </c>
      <c r="E131" s="9" t="s">
        <v>128</v>
      </c>
      <c r="F131" s="9">
        <v>1154068421</v>
      </c>
      <c r="G131" s="9" t="s">
        <v>43</v>
      </c>
      <c r="H131" s="27"/>
      <c r="I131" s="6">
        <v>8</v>
      </c>
      <c r="J131" s="6">
        <v>8</v>
      </c>
      <c r="K131" s="9">
        <v>0</v>
      </c>
      <c r="L131" s="7">
        <f t="shared" si="37"/>
        <v>0</v>
      </c>
      <c r="M131" s="8" t="str">
        <f>IF(J131=4,RANK(L131,$AA$19:$AA$332,0)+COUNTIF($AA$1:AA130,AA131),"")&amp;IF(J131=5,RANK(L131,$AB$19:$AB$332,0)+COUNTIF($AB$1:AB130,AB131),"")&amp;IF(J131=6,RANK(L131,$AC$19:$AC$332,0)+COUNTIF($AC$1:AC130,AC131),"")&amp;IF(J131=7,RANK(L131,$AD$19:$AD$332,0)+COUNTIF($AD$1:AD130,AD131),"")&amp;IF(J131=8,RANK(L131,$AE$19:$AE$332,0)+COUNTIF($AE$1:AE130,AE131),"")&amp;IF(J131=9,RANK(L131,$AF$19:$AF$332,0)+COUNTIF($AF$1:AF130,AF131),"")&amp;IF(J131=10,RANK(L131,$AG$19:$AG$332,0)+COUNTIF($AG$1:AG130,AG131),"")&amp;IF(J131=11,RANK(L131,$AH$19:$AH$332,0)+COUNTIF($AH$1:AH130,AH131),"")</f>
        <v>113</v>
      </c>
      <c r="N131" s="9" t="s">
        <v>236</v>
      </c>
      <c r="Z131" s="10" t="str">
        <f t="shared" si="39"/>
        <v/>
      </c>
      <c r="AA131" s="10" t="str">
        <f t="shared" si="40"/>
        <v/>
      </c>
      <c r="AB131" s="10" t="str">
        <f t="shared" si="41"/>
        <v/>
      </c>
      <c r="AC131" s="10" t="str">
        <f t="shared" si="42"/>
        <v/>
      </c>
      <c r="AD131" s="10" t="str">
        <f t="shared" si="43"/>
        <v/>
      </c>
      <c r="AE131" s="10">
        <f t="shared" si="44"/>
        <v>0</v>
      </c>
      <c r="AF131" s="10" t="str">
        <f t="shared" si="45"/>
        <v/>
      </c>
      <c r="AG131" s="10" t="str">
        <f t="shared" si="46"/>
        <v/>
      </c>
      <c r="AH131" s="10" t="str">
        <f t="shared" si="47"/>
        <v/>
      </c>
      <c r="AI131" s="13" t="str">
        <f t="shared" si="38"/>
        <v>111</v>
      </c>
      <c r="AJ131" s="11">
        <f t="shared" si="48"/>
        <v>111</v>
      </c>
    </row>
    <row r="132" spans="1:36" x14ac:dyDescent="0.25">
      <c r="A132" s="1">
        <v>114</v>
      </c>
      <c r="B132" s="4">
        <v>48</v>
      </c>
      <c r="C132" s="9" t="s">
        <v>593</v>
      </c>
      <c r="D132" s="9" t="s">
        <v>39</v>
      </c>
      <c r="E132" s="9" t="s">
        <v>52</v>
      </c>
      <c r="F132" s="9">
        <v>2913602288</v>
      </c>
      <c r="G132" s="9" t="s">
        <v>43</v>
      </c>
      <c r="H132" s="27"/>
      <c r="I132" s="6">
        <v>8</v>
      </c>
      <c r="J132" s="6">
        <v>8</v>
      </c>
      <c r="K132" s="9">
        <v>0</v>
      </c>
      <c r="L132" s="7">
        <f t="shared" si="37"/>
        <v>0</v>
      </c>
      <c r="M132" s="8" t="str">
        <f>IF(J132=4,RANK(L132,$AA$19:$AA$332,0)+COUNTIF($AA$1:AA131,AA132),"")&amp;IF(J132=5,RANK(L132,$AB$19:$AB$332,0)+COUNTIF($AB$1:AB131,AB132),"")&amp;IF(J132=6,RANK(L132,$AC$19:$AC$332,0)+COUNTIF($AC$1:AC131,AC132),"")&amp;IF(J132=7,RANK(L132,$AD$19:$AD$332,0)+COUNTIF($AD$1:AD131,AD132),"")&amp;IF(J132=8,RANK(L132,$AE$19:$AE$332,0)+COUNTIF($AE$1:AE131,AE132),"")&amp;IF(J132=9,RANK(L132,$AF$19:$AF$332,0)+COUNTIF($AF$1:AF131,AF132),"")&amp;IF(J132=10,RANK(L132,$AG$19:$AG$332,0)+COUNTIF($AG$1:AG131,AG132),"")&amp;IF(J132=11,RANK(L132,$AH$19:$AH$332,0)+COUNTIF($AH$1:AH131,AH132),"")</f>
        <v>114</v>
      </c>
      <c r="N132" s="9" t="s">
        <v>237</v>
      </c>
      <c r="Z132" s="10" t="str">
        <f t="shared" si="39"/>
        <v/>
      </c>
      <c r="AA132" s="10" t="str">
        <f t="shared" si="40"/>
        <v/>
      </c>
      <c r="AB132" s="10" t="str">
        <f t="shared" si="41"/>
        <v/>
      </c>
      <c r="AC132" s="10" t="str">
        <f t="shared" si="42"/>
        <v/>
      </c>
      <c r="AD132" s="10" t="str">
        <f t="shared" si="43"/>
        <v/>
      </c>
      <c r="AE132" s="10">
        <f t="shared" si="44"/>
        <v>0</v>
      </c>
      <c r="AF132" s="10" t="str">
        <f t="shared" si="45"/>
        <v/>
      </c>
      <c r="AG132" s="10" t="str">
        <f t="shared" si="46"/>
        <v/>
      </c>
      <c r="AH132" s="10" t="str">
        <f t="shared" si="47"/>
        <v/>
      </c>
      <c r="AI132" s="13" t="str">
        <f t="shared" si="38"/>
        <v>111</v>
      </c>
      <c r="AJ132" s="11">
        <f t="shared" si="48"/>
        <v>111</v>
      </c>
    </row>
    <row r="133" spans="1:36" x14ac:dyDescent="0.25">
      <c r="A133" s="1">
        <v>115</v>
      </c>
      <c r="B133" s="4">
        <v>48</v>
      </c>
      <c r="C133" s="9" t="s">
        <v>594</v>
      </c>
      <c r="D133" s="9" t="s">
        <v>96</v>
      </c>
      <c r="E133" s="9" t="s">
        <v>105</v>
      </c>
      <c r="F133" s="9">
        <v>3656523307</v>
      </c>
      <c r="G133" s="9" t="s">
        <v>43</v>
      </c>
      <c r="H133" s="27"/>
      <c r="I133" s="6">
        <v>8</v>
      </c>
      <c r="J133" s="6">
        <v>8</v>
      </c>
      <c r="K133" s="9">
        <v>0</v>
      </c>
      <c r="L133" s="7">
        <f t="shared" si="37"/>
        <v>0</v>
      </c>
      <c r="M133" s="8" t="str">
        <f>IF(J133=4,RANK(L133,$AA$19:$AA$332,0)+COUNTIF($AA$1:AA132,AA133),"")&amp;IF(J133=5,RANK(L133,$AB$19:$AB$332,0)+COUNTIF($AB$1:AB132,AB133),"")&amp;IF(J133=6,RANK(L133,$AC$19:$AC$332,0)+COUNTIF($AC$1:AC132,AC133),"")&amp;IF(J133=7,RANK(L133,$AD$19:$AD$332,0)+COUNTIF($AD$1:AD132,AD133),"")&amp;IF(J133=8,RANK(L133,$AE$19:$AE$332,0)+COUNTIF($AE$1:AE132,AE133),"")&amp;IF(J133=9,RANK(L133,$AF$19:$AF$332,0)+COUNTIF($AF$1:AF132,AF133),"")&amp;IF(J133=10,RANK(L133,$AG$19:$AG$332,0)+COUNTIF($AG$1:AG132,AG133),"")&amp;IF(J133=11,RANK(L133,$AH$19:$AH$332,0)+COUNTIF($AH$1:AH132,AH133),"")</f>
        <v>115</v>
      </c>
      <c r="N133" s="9" t="s">
        <v>236</v>
      </c>
      <c r="Z133" s="10" t="str">
        <f t="shared" si="39"/>
        <v/>
      </c>
      <c r="AA133" s="10" t="str">
        <f t="shared" si="40"/>
        <v/>
      </c>
      <c r="AB133" s="10" t="str">
        <f t="shared" si="41"/>
        <v/>
      </c>
      <c r="AC133" s="10" t="str">
        <f t="shared" si="42"/>
        <v/>
      </c>
      <c r="AD133" s="10" t="str">
        <f t="shared" si="43"/>
        <v/>
      </c>
      <c r="AE133" s="10">
        <f t="shared" si="44"/>
        <v>0</v>
      </c>
      <c r="AF133" s="10" t="str">
        <f t="shared" si="45"/>
        <v/>
      </c>
      <c r="AG133" s="10" t="str">
        <f t="shared" si="46"/>
        <v/>
      </c>
      <c r="AH133" s="10" t="str">
        <f t="shared" si="47"/>
        <v/>
      </c>
      <c r="AI133" s="13" t="str">
        <f t="shared" si="38"/>
        <v>111</v>
      </c>
      <c r="AJ133" s="11">
        <f t="shared" si="48"/>
        <v>111</v>
      </c>
    </row>
    <row r="134" spans="1:36" x14ac:dyDescent="0.25">
      <c r="A134" s="1">
        <v>116</v>
      </c>
      <c r="B134" s="4">
        <v>48</v>
      </c>
      <c r="C134" s="9" t="s">
        <v>595</v>
      </c>
      <c r="D134" s="9" t="s">
        <v>98</v>
      </c>
      <c r="E134" s="9" t="s">
        <v>198</v>
      </c>
      <c r="F134" s="9">
        <v>2451096589</v>
      </c>
      <c r="G134" s="9" t="s">
        <v>43</v>
      </c>
      <c r="H134" s="27"/>
      <c r="I134" s="6">
        <v>8</v>
      </c>
      <c r="J134" s="6">
        <v>8</v>
      </c>
      <c r="K134" s="9">
        <v>0</v>
      </c>
      <c r="L134" s="7">
        <f t="shared" si="37"/>
        <v>0</v>
      </c>
      <c r="M134" s="8" t="str">
        <f>IF(J134=4,RANK(L134,$AA$19:$AA$332,0)+COUNTIF($AA$1:AA133,AA134),"")&amp;IF(J134=5,RANK(L134,$AB$19:$AB$332,0)+COUNTIF($AB$1:AB133,AB134),"")&amp;IF(J134=6,RANK(L134,$AC$19:$AC$332,0)+COUNTIF($AC$1:AC133,AC134),"")&amp;IF(J134=7,RANK(L134,$AD$19:$AD$332,0)+COUNTIF($AD$1:AD133,AD134),"")&amp;IF(J134=8,RANK(L134,$AE$19:$AE$332,0)+COUNTIF($AE$1:AE133,AE134),"")&amp;IF(J134=9,RANK(L134,$AF$19:$AF$332,0)+COUNTIF($AF$1:AF133,AF134),"")&amp;IF(J134=10,RANK(L134,$AG$19:$AG$332,0)+COUNTIF($AG$1:AG133,AG134),"")&amp;IF(J134=11,RANK(L134,$AH$19:$AH$332,0)+COUNTIF($AH$1:AH133,AH134),"")</f>
        <v>116</v>
      </c>
      <c r="N134" s="9" t="s">
        <v>236</v>
      </c>
      <c r="Z134" s="10" t="str">
        <f t="shared" si="39"/>
        <v/>
      </c>
      <c r="AA134" s="10" t="str">
        <f t="shared" si="40"/>
        <v/>
      </c>
      <c r="AB134" s="10" t="str">
        <f t="shared" si="41"/>
        <v/>
      </c>
      <c r="AC134" s="10" t="str">
        <f t="shared" si="42"/>
        <v/>
      </c>
      <c r="AD134" s="10" t="str">
        <f t="shared" si="43"/>
        <v/>
      </c>
      <c r="AE134" s="10">
        <f t="shared" si="44"/>
        <v>0</v>
      </c>
      <c r="AF134" s="10" t="str">
        <f t="shared" si="45"/>
        <v/>
      </c>
      <c r="AG134" s="10" t="str">
        <f t="shared" si="46"/>
        <v/>
      </c>
      <c r="AH134" s="10" t="str">
        <f t="shared" si="47"/>
        <v/>
      </c>
      <c r="AI134" s="13" t="str">
        <f t="shared" si="38"/>
        <v>111</v>
      </c>
      <c r="AJ134" s="11">
        <f t="shared" si="48"/>
        <v>111</v>
      </c>
    </row>
    <row r="135" spans="1:36" x14ac:dyDescent="0.25">
      <c r="A135" s="1">
        <v>117</v>
      </c>
      <c r="B135" s="4">
        <v>48</v>
      </c>
      <c r="C135" s="9" t="s">
        <v>596</v>
      </c>
      <c r="D135" s="9" t="s">
        <v>130</v>
      </c>
      <c r="E135" s="9" t="s">
        <v>34</v>
      </c>
      <c r="F135" s="9">
        <v>1129950124</v>
      </c>
      <c r="G135" s="9" t="s">
        <v>43</v>
      </c>
      <c r="H135" s="27"/>
      <c r="I135" s="6">
        <v>8</v>
      </c>
      <c r="J135" s="6">
        <v>8</v>
      </c>
      <c r="K135" s="9">
        <v>0</v>
      </c>
      <c r="L135" s="7">
        <f t="shared" si="37"/>
        <v>0</v>
      </c>
      <c r="M135" s="8" t="str">
        <f>IF(J135=4,RANK(L135,$AA$19:$AA$332,0)+COUNTIF($AA$1:AA134,AA135),"")&amp;IF(J135=5,RANK(L135,$AB$19:$AB$332,0)+COUNTIF($AB$1:AB134,AB135),"")&amp;IF(J135=6,RANK(L135,$AC$19:$AC$332,0)+COUNTIF($AC$1:AC134,AC135),"")&amp;IF(J135=7,RANK(L135,$AD$19:$AD$332,0)+COUNTIF($AD$1:AD134,AD135),"")&amp;IF(J135=8,RANK(L135,$AE$19:$AE$332,0)+COUNTIF($AE$1:AE134,AE135),"")&amp;IF(J135=9,RANK(L135,$AF$19:$AF$332,0)+COUNTIF($AF$1:AF134,AF135),"")&amp;IF(J135=10,RANK(L135,$AG$19:$AG$332,0)+COUNTIF($AG$1:AG134,AG135),"")&amp;IF(J135=11,RANK(L135,$AH$19:$AH$332,0)+COUNTIF($AH$1:AH134,AH135),"")</f>
        <v>117</v>
      </c>
      <c r="N135" s="9" t="s">
        <v>236</v>
      </c>
      <c r="Z135" s="10" t="str">
        <f t="shared" si="39"/>
        <v/>
      </c>
      <c r="AA135" s="10" t="str">
        <f t="shared" si="40"/>
        <v/>
      </c>
      <c r="AB135" s="10" t="str">
        <f t="shared" si="41"/>
        <v/>
      </c>
      <c r="AC135" s="10" t="str">
        <f t="shared" si="42"/>
        <v/>
      </c>
      <c r="AD135" s="10" t="str">
        <f t="shared" si="43"/>
        <v/>
      </c>
      <c r="AE135" s="10">
        <f t="shared" si="44"/>
        <v>0</v>
      </c>
      <c r="AF135" s="10" t="str">
        <f t="shared" si="45"/>
        <v/>
      </c>
      <c r="AG135" s="10" t="str">
        <f t="shared" si="46"/>
        <v/>
      </c>
      <c r="AH135" s="10" t="str">
        <f t="shared" si="47"/>
        <v/>
      </c>
      <c r="AI135" s="13" t="str">
        <f t="shared" si="38"/>
        <v>111</v>
      </c>
      <c r="AJ135" s="11">
        <f t="shared" si="48"/>
        <v>111</v>
      </c>
    </row>
    <row r="136" spans="1:36" x14ac:dyDescent="0.25">
      <c r="A136" s="1">
        <v>118</v>
      </c>
      <c r="B136" s="4">
        <v>48</v>
      </c>
      <c r="C136" s="9" t="s">
        <v>597</v>
      </c>
      <c r="D136" s="9" t="s">
        <v>91</v>
      </c>
      <c r="E136" s="9" t="s">
        <v>94</v>
      </c>
      <c r="F136" s="9">
        <v>2710755360</v>
      </c>
      <c r="G136" s="9" t="s">
        <v>43</v>
      </c>
      <c r="H136" s="27"/>
      <c r="I136" s="6">
        <v>8</v>
      </c>
      <c r="J136" s="6">
        <v>8</v>
      </c>
      <c r="K136" s="9">
        <v>0</v>
      </c>
      <c r="L136" s="7">
        <f t="shared" si="37"/>
        <v>0</v>
      </c>
      <c r="M136" s="8" t="str">
        <f>IF(J136=4,RANK(L136,$AA$19:$AA$332,0)+COUNTIF($AA$1:AA135,AA136),"")&amp;IF(J136=5,RANK(L136,$AB$19:$AB$332,0)+COUNTIF($AB$1:AB135,AB136),"")&amp;IF(J136=6,RANK(L136,$AC$19:$AC$332,0)+COUNTIF($AC$1:AC135,AC136),"")&amp;IF(J136=7,RANK(L136,$AD$19:$AD$332,0)+COUNTIF($AD$1:AD135,AD136),"")&amp;IF(J136=8,RANK(L136,$AE$19:$AE$332,0)+COUNTIF($AE$1:AE135,AE136),"")&amp;IF(J136=9,RANK(L136,$AF$19:$AF$332,0)+COUNTIF($AF$1:AF135,AF136),"")&amp;IF(J136=10,RANK(L136,$AG$19:$AG$332,0)+COUNTIF($AG$1:AG135,AG136),"")&amp;IF(J136=11,RANK(L136,$AH$19:$AH$332,0)+COUNTIF($AH$1:AH135,AH136),"")</f>
        <v>118</v>
      </c>
      <c r="N136" s="9" t="s">
        <v>236</v>
      </c>
      <c r="Z136" s="10" t="str">
        <f t="shared" si="39"/>
        <v/>
      </c>
      <c r="AA136" s="10" t="str">
        <f t="shared" si="40"/>
        <v/>
      </c>
      <c r="AB136" s="10" t="str">
        <f t="shared" si="41"/>
        <v/>
      </c>
      <c r="AC136" s="10" t="str">
        <f t="shared" si="42"/>
        <v/>
      </c>
      <c r="AD136" s="10" t="str">
        <f t="shared" si="43"/>
        <v/>
      </c>
      <c r="AE136" s="10">
        <f t="shared" si="44"/>
        <v>0</v>
      </c>
      <c r="AF136" s="10" t="str">
        <f t="shared" si="45"/>
        <v/>
      </c>
      <c r="AG136" s="10" t="str">
        <f t="shared" si="46"/>
        <v/>
      </c>
      <c r="AH136" s="10" t="str">
        <f t="shared" si="47"/>
        <v/>
      </c>
      <c r="AI136" s="13" t="str">
        <f t="shared" si="38"/>
        <v>111</v>
      </c>
      <c r="AJ136" s="11">
        <f t="shared" si="48"/>
        <v>111</v>
      </c>
    </row>
    <row r="137" spans="1:36" x14ac:dyDescent="0.25">
      <c r="A137" s="1">
        <v>119</v>
      </c>
      <c r="B137" s="4">
        <v>48</v>
      </c>
      <c r="C137" s="9" t="s">
        <v>598</v>
      </c>
      <c r="D137" s="9" t="s">
        <v>599</v>
      </c>
      <c r="E137" s="9" t="s">
        <v>600</v>
      </c>
      <c r="F137" s="9">
        <v>2662972008</v>
      </c>
      <c r="G137" s="9" t="s">
        <v>43</v>
      </c>
      <c r="H137" s="27"/>
      <c r="I137" s="6">
        <v>8</v>
      </c>
      <c r="J137" s="6">
        <v>8</v>
      </c>
      <c r="K137" s="9">
        <v>0</v>
      </c>
      <c r="L137" s="7">
        <f t="shared" si="37"/>
        <v>0</v>
      </c>
      <c r="M137" s="8" t="str">
        <f>IF(J137=4,RANK(L137,$AA$19:$AA$332,0)+COUNTIF($AA$1:AA136,AA137),"")&amp;IF(J137=5,RANK(L137,$AB$19:$AB$332,0)+COUNTIF($AB$1:AB136,AB137),"")&amp;IF(J137=6,RANK(L137,$AC$19:$AC$332,0)+COUNTIF($AC$1:AC136,AC137),"")&amp;IF(J137=7,RANK(L137,$AD$19:$AD$332,0)+COUNTIF($AD$1:AD136,AD137),"")&amp;IF(J137=8,RANK(L137,$AE$19:$AE$332,0)+COUNTIF($AE$1:AE136,AE137),"")&amp;IF(J137=9,RANK(L137,$AF$19:$AF$332,0)+COUNTIF($AF$1:AF136,AF137),"")&amp;IF(J137=10,RANK(L137,$AG$19:$AG$332,0)+COUNTIF($AG$1:AG136,AG137),"")&amp;IF(J137=11,RANK(L137,$AH$19:$AH$332,0)+COUNTIF($AH$1:AH136,AH137),"")</f>
        <v>119</v>
      </c>
      <c r="N137" s="9" t="s">
        <v>237</v>
      </c>
      <c r="Z137" s="10" t="str">
        <f t="shared" si="39"/>
        <v/>
      </c>
      <c r="AA137" s="10" t="str">
        <f t="shared" si="40"/>
        <v/>
      </c>
      <c r="AB137" s="10" t="str">
        <f t="shared" si="41"/>
        <v/>
      </c>
      <c r="AC137" s="10" t="str">
        <f t="shared" si="42"/>
        <v/>
      </c>
      <c r="AD137" s="10" t="str">
        <f t="shared" si="43"/>
        <v/>
      </c>
      <c r="AE137" s="10">
        <f t="shared" si="44"/>
        <v>0</v>
      </c>
      <c r="AF137" s="10" t="str">
        <f t="shared" si="45"/>
        <v/>
      </c>
      <c r="AG137" s="10" t="str">
        <f t="shared" si="46"/>
        <v/>
      </c>
      <c r="AH137" s="10" t="str">
        <f t="shared" si="47"/>
        <v/>
      </c>
      <c r="AI137" s="13" t="str">
        <f t="shared" si="38"/>
        <v>111</v>
      </c>
      <c r="AJ137" s="11">
        <f t="shared" si="48"/>
        <v>111</v>
      </c>
    </row>
    <row r="138" spans="1:36" x14ac:dyDescent="0.25">
      <c r="A138" s="1">
        <v>120</v>
      </c>
      <c r="B138" s="4">
        <v>48</v>
      </c>
      <c r="C138" s="9" t="s">
        <v>601</v>
      </c>
      <c r="D138" s="9" t="s">
        <v>230</v>
      </c>
      <c r="E138" s="9" t="s">
        <v>364</v>
      </c>
      <c r="F138" s="9">
        <v>2010783581</v>
      </c>
      <c r="G138" s="9" t="s">
        <v>43</v>
      </c>
      <c r="H138" s="27"/>
      <c r="I138" s="6">
        <v>8</v>
      </c>
      <c r="J138" s="6">
        <v>8</v>
      </c>
      <c r="K138" s="9">
        <v>0</v>
      </c>
      <c r="L138" s="7">
        <f t="shared" si="37"/>
        <v>0</v>
      </c>
      <c r="M138" s="8" t="str">
        <f>IF(J138=4,RANK(L138,$AA$19:$AA$332,0)+COUNTIF($AA$1:AA137,AA138),"")&amp;IF(J138=5,RANK(L138,$AB$19:$AB$332,0)+COUNTIF($AB$1:AB137,AB138),"")&amp;IF(J138=6,RANK(L138,$AC$19:$AC$332,0)+COUNTIF($AC$1:AC137,AC138),"")&amp;IF(J138=7,RANK(L138,$AD$19:$AD$332,0)+COUNTIF($AD$1:AD137,AD138),"")&amp;IF(J138=8,RANK(L138,$AE$19:$AE$332,0)+COUNTIF($AE$1:AE137,AE138),"")&amp;IF(J138=9,RANK(L138,$AF$19:$AF$332,0)+COUNTIF($AF$1:AF137,AF138),"")&amp;IF(J138=10,RANK(L138,$AG$19:$AG$332,0)+COUNTIF($AG$1:AG137,AG138),"")&amp;IF(J138=11,RANK(L138,$AH$19:$AH$332,0)+COUNTIF($AH$1:AH137,AH138),"")</f>
        <v>120</v>
      </c>
      <c r="N138" s="9" t="s">
        <v>237</v>
      </c>
      <c r="Z138" s="10" t="str">
        <f t="shared" si="39"/>
        <v/>
      </c>
      <c r="AA138" s="10" t="str">
        <f t="shared" si="40"/>
        <v/>
      </c>
      <c r="AB138" s="10" t="str">
        <f t="shared" si="41"/>
        <v/>
      </c>
      <c r="AC138" s="10" t="str">
        <f t="shared" si="42"/>
        <v/>
      </c>
      <c r="AD138" s="10" t="str">
        <f t="shared" si="43"/>
        <v/>
      </c>
      <c r="AE138" s="10">
        <f t="shared" si="44"/>
        <v>0</v>
      </c>
      <c r="AF138" s="10" t="str">
        <f t="shared" si="45"/>
        <v/>
      </c>
      <c r="AG138" s="10" t="str">
        <f t="shared" si="46"/>
        <v/>
      </c>
      <c r="AH138" s="10" t="str">
        <f t="shared" si="47"/>
        <v/>
      </c>
      <c r="AI138" s="13" t="str">
        <f t="shared" si="38"/>
        <v>111</v>
      </c>
      <c r="AJ138" s="11">
        <f t="shared" si="48"/>
        <v>111</v>
      </c>
    </row>
    <row r="139" spans="1:36" x14ac:dyDescent="0.25">
      <c r="A139" s="1">
        <v>121</v>
      </c>
      <c r="B139" s="4">
        <v>48</v>
      </c>
      <c r="C139" s="9" t="s">
        <v>602</v>
      </c>
      <c r="D139" s="9" t="s">
        <v>206</v>
      </c>
      <c r="E139" s="9" t="s">
        <v>37</v>
      </c>
      <c r="F139" s="9">
        <v>4159296854</v>
      </c>
      <c r="G139" s="9" t="s">
        <v>62</v>
      </c>
      <c r="H139" s="27"/>
      <c r="I139" s="6">
        <v>8</v>
      </c>
      <c r="J139" s="6">
        <v>8</v>
      </c>
      <c r="K139" s="27"/>
      <c r="L139" s="7">
        <f t="shared" si="37"/>
        <v>0</v>
      </c>
      <c r="M139" s="8" t="str">
        <f>IF(J139=4,RANK(L139,$AA$19:$AA$332,0)+COUNTIF($AA$1:AA138,AA139),"")&amp;IF(J139=5,RANK(L139,$AB$19:$AB$332,0)+COUNTIF($AB$1:AB138,AB139),"")&amp;IF(J139=6,RANK(L139,$AC$19:$AC$332,0)+COUNTIF($AC$1:AC138,AC139),"")&amp;IF(J139=7,RANK(L139,$AD$19:$AD$332,0)+COUNTIF($AD$1:AD138,AD139),"")&amp;IF(J139=8,RANK(L139,$AE$19:$AE$332,0)+COUNTIF($AE$1:AE138,AE139),"")&amp;IF(J139=9,RANK(L139,$AF$19:$AF$332,0)+COUNTIF($AF$1:AF138,AF139),"")&amp;IF(J139=10,RANK(L139,$AG$19:$AG$332,0)+COUNTIF($AG$1:AG138,AG139),"")&amp;IF(J139=11,RANK(L139,$AH$19:$AH$332,0)+COUNTIF($AH$1:AH138,AH139),"")</f>
        <v>121</v>
      </c>
      <c r="N139" s="9" t="s">
        <v>237</v>
      </c>
      <c r="Z139" s="10" t="str">
        <f t="shared" si="39"/>
        <v/>
      </c>
      <c r="AA139" s="10" t="str">
        <f t="shared" si="40"/>
        <v/>
      </c>
      <c r="AB139" s="10" t="str">
        <f t="shared" si="41"/>
        <v/>
      </c>
      <c r="AC139" s="10" t="str">
        <f t="shared" si="42"/>
        <v/>
      </c>
      <c r="AD139" s="10" t="str">
        <f t="shared" si="43"/>
        <v/>
      </c>
      <c r="AE139" s="10">
        <f t="shared" si="44"/>
        <v>0</v>
      </c>
      <c r="AF139" s="10" t="str">
        <f t="shared" si="45"/>
        <v/>
      </c>
      <c r="AG139" s="10" t="str">
        <f t="shared" si="46"/>
        <v/>
      </c>
      <c r="AH139" s="10" t="str">
        <f t="shared" si="47"/>
        <v/>
      </c>
      <c r="AI139" s="13" t="str">
        <f t="shared" si="38"/>
        <v>111</v>
      </c>
      <c r="AJ139" s="11">
        <f t="shared" si="48"/>
        <v>111</v>
      </c>
    </row>
  </sheetData>
  <mergeCells count="6">
    <mergeCell ref="A16:B16"/>
    <mergeCell ref="A6:B7"/>
    <mergeCell ref="C6:G6"/>
    <mergeCell ref="H6:H7"/>
    <mergeCell ref="I6:J6"/>
    <mergeCell ref="I7:J7"/>
  </mergeCells>
  <conditionalFormatting sqref="L19:L139">
    <cfRule type="cellIs" dxfId="6" priority="1" operator="greaterThan">
      <formula>100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128"/>
  <sheetViews>
    <sheetView zoomScale="90" zoomScaleNormal="90" workbookViewId="0">
      <selection activeCell="A18" sqref="A18"/>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9.28515625" bestFit="1"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31"/>
      <c r="B6" s="32"/>
      <c r="C6" s="29" t="s">
        <v>14</v>
      </c>
      <c r="D6" s="35"/>
      <c r="E6" s="35"/>
      <c r="F6" s="35"/>
      <c r="G6" s="30"/>
      <c r="H6" s="36" t="s">
        <v>15</v>
      </c>
      <c r="I6" s="38" t="s">
        <v>16</v>
      </c>
      <c r="J6" s="39"/>
    </row>
    <row r="7" spans="1:36" ht="15" customHeight="1" x14ac:dyDescent="0.25">
      <c r="A7" s="33"/>
      <c r="B7" s="34"/>
      <c r="C7" s="14" t="s">
        <v>17</v>
      </c>
      <c r="D7" s="14" t="s">
        <v>18</v>
      </c>
      <c r="E7" s="14" t="s">
        <v>19</v>
      </c>
      <c r="F7" s="14" t="s">
        <v>20</v>
      </c>
      <c r="G7" s="14" t="s">
        <v>21</v>
      </c>
      <c r="H7" s="37"/>
      <c r="I7" s="40" t="s">
        <v>22</v>
      </c>
      <c r="J7" s="41"/>
    </row>
    <row r="8" spans="1:36" x14ac:dyDescent="0.25">
      <c r="A8" s="15">
        <v>4</v>
      </c>
      <c r="B8" s="16" t="s">
        <v>23</v>
      </c>
      <c r="C8" s="17">
        <f>COUNTIF(J19:J872,4)</f>
        <v>0</v>
      </c>
      <c r="D8" s="17">
        <f>COUNTIF($Z$19:$Z$872,5)</f>
        <v>0</v>
      </c>
      <c r="E8" s="17">
        <f>COUNTIF($Z$19:$Z$872,104)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COUNTIF(J19:J873,5)</f>
        <v>0</v>
      </c>
      <c r="D9" s="17">
        <f>COUNTIF($Z$19:$Z$872,6)</f>
        <v>0</v>
      </c>
      <c r="E9" s="17">
        <f>COUNTIF($Z$19:$Z$872,105)</f>
        <v>0</v>
      </c>
      <c r="F9" s="17">
        <f t="shared" ref="F9:F16" si="2">SUM(D9:E9)</f>
        <v>0</v>
      </c>
      <c r="G9" s="15">
        <f t="shared" si="0"/>
        <v>0</v>
      </c>
      <c r="H9" s="20"/>
      <c r="I9" s="18"/>
      <c r="J9" s="19">
        <f t="shared" si="1"/>
        <v>0</v>
      </c>
      <c r="Z9" s="10"/>
      <c r="AA9" s="10"/>
      <c r="AB9" s="10"/>
      <c r="AC9" s="10"/>
      <c r="AD9" s="10"/>
      <c r="AE9" s="10"/>
      <c r="AF9" s="10"/>
      <c r="AG9" s="10"/>
      <c r="AH9" s="11"/>
      <c r="AI9" s="11">
        <f t="shared" ref="AI9:AJ15" si="3">I9+1-1</f>
        <v>0</v>
      </c>
      <c r="AJ9" s="11">
        <f t="shared" si="3"/>
        <v>0</v>
      </c>
    </row>
    <row r="10" spans="1:36" x14ac:dyDescent="0.25">
      <c r="A10" s="15">
        <v>6</v>
      </c>
      <c r="B10" s="16" t="s">
        <v>23</v>
      </c>
      <c r="C10" s="17">
        <f>COUNTIF(J19:J874,6)</f>
        <v>0</v>
      </c>
      <c r="D10" s="17">
        <f>COUNTIF($Z$19:$Z$872,7)</f>
        <v>0</v>
      </c>
      <c r="E10" s="17">
        <f>COUNTIF($Z$19:$Z$872,106)</f>
        <v>0</v>
      </c>
      <c r="F10" s="17">
        <f t="shared" si="2"/>
        <v>0</v>
      </c>
      <c r="G10" s="15">
        <f t="shared" si="0"/>
        <v>0</v>
      </c>
      <c r="H10" s="21"/>
      <c r="I10" s="22"/>
      <c r="J10" s="19">
        <f t="shared" si="1"/>
        <v>0</v>
      </c>
      <c r="Z10" s="10"/>
      <c r="AA10" s="10"/>
      <c r="AB10" s="10"/>
      <c r="AC10" s="10"/>
      <c r="AD10" s="10"/>
      <c r="AE10" s="10"/>
      <c r="AF10" s="10"/>
      <c r="AG10" s="10"/>
      <c r="AH10" s="11"/>
      <c r="AI10" s="11">
        <f t="shared" si="3"/>
        <v>0</v>
      </c>
      <c r="AJ10" s="11">
        <f t="shared" si="3"/>
        <v>0</v>
      </c>
    </row>
    <row r="11" spans="1:36" x14ac:dyDescent="0.25">
      <c r="A11" s="15">
        <v>7</v>
      </c>
      <c r="B11" s="16" t="s">
        <v>23</v>
      </c>
      <c r="C11" s="17">
        <f>COUNTIF(J19:J875,7)</f>
        <v>0</v>
      </c>
      <c r="D11" s="17">
        <f>COUNTIF($Z$19:$Z$872,8)</f>
        <v>0</v>
      </c>
      <c r="E11" s="17">
        <f>COUNTIF($Z$19:$Z$872,107)</f>
        <v>0</v>
      </c>
      <c r="F11" s="17">
        <f t="shared" si="2"/>
        <v>0</v>
      </c>
      <c r="G11" s="15">
        <f t="shared" si="0"/>
        <v>0</v>
      </c>
      <c r="H11" s="21"/>
      <c r="I11" s="22"/>
      <c r="J11" s="19">
        <f t="shared" si="1"/>
        <v>0</v>
      </c>
      <c r="Z11" s="10"/>
      <c r="AA11" s="10"/>
      <c r="AB11" s="10"/>
      <c r="AC11" s="10"/>
      <c r="AD11" s="10"/>
      <c r="AE11" s="10"/>
      <c r="AF11" s="10"/>
      <c r="AG11" s="10"/>
      <c r="AH11" s="11"/>
      <c r="AI11" s="11">
        <f t="shared" si="3"/>
        <v>0</v>
      </c>
      <c r="AJ11" s="11">
        <f t="shared" si="3"/>
        <v>0</v>
      </c>
    </row>
    <row r="12" spans="1:36" x14ac:dyDescent="0.25">
      <c r="A12" s="15">
        <v>8</v>
      </c>
      <c r="B12" s="16" t="s">
        <v>23</v>
      </c>
      <c r="C12" s="17">
        <f>COUNTIF(J19:J876,8)</f>
        <v>0</v>
      </c>
      <c r="D12" s="17">
        <f>COUNTIF($Z$19:$Z$872,9)</f>
        <v>0</v>
      </c>
      <c r="E12" s="17">
        <f>COUNTIF($Z$19:$Z$872,108)</f>
        <v>0</v>
      </c>
      <c r="F12" s="17">
        <f t="shared" si="2"/>
        <v>0</v>
      </c>
      <c r="G12" s="15">
        <f t="shared" si="0"/>
        <v>0</v>
      </c>
      <c r="H12" s="21"/>
      <c r="I12" s="22"/>
      <c r="J12" s="19">
        <f t="shared" si="1"/>
        <v>0</v>
      </c>
      <c r="Z12" s="10"/>
      <c r="AA12" s="10"/>
      <c r="AB12" s="10"/>
      <c r="AC12" s="10"/>
      <c r="AD12" s="10"/>
      <c r="AE12" s="10"/>
      <c r="AF12" s="10"/>
      <c r="AG12" s="10"/>
      <c r="AH12" s="11"/>
      <c r="AI12" s="11">
        <f t="shared" si="3"/>
        <v>0</v>
      </c>
      <c r="AJ12" s="11">
        <f t="shared" si="3"/>
        <v>0</v>
      </c>
    </row>
    <row r="13" spans="1:36" x14ac:dyDescent="0.25">
      <c r="A13" s="15">
        <v>9</v>
      </c>
      <c r="B13" s="16" t="s">
        <v>23</v>
      </c>
      <c r="C13" s="17">
        <f>COUNTIF(J19:J877,9)</f>
        <v>110</v>
      </c>
      <c r="D13" s="17">
        <f>COUNTIF($Z$19:$Z$872,10)</f>
        <v>7</v>
      </c>
      <c r="E13" s="17">
        <f>COUNTIF($Z$19:$Z$872,109)</f>
        <v>27</v>
      </c>
      <c r="F13" s="17">
        <f t="shared" si="2"/>
        <v>34</v>
      </c>
      <c r="G13" s="15">
        <f t="shared" si="0"/>
        <v>76</v>
      </c>
      <c r="H13" s="21">
        <v>40</v>
      </c>
      <c r="I13" s="22"/>
      <c r="J13" s="19">
        <f t="shared" si="1"/>
        <v>50</v>
      </c>
      <c r="Z13" s="10"/>
      <c r="AA13" s="10"/>
      <c r="AB13" s="10"/>
      <c r="AC13" s="10"/>
      <c r="AD13" s="10"/>
      <c r="AE13" s="10"/>
      <c r="AF13" s="10"/>
      <c r="AG13" s="10"/>
      <c r="AH13" s="11"/>
      <c r="AI13" s="11">
        <f t="shared" si="3"/>
        <v>0</v>
      </c>
      <c r="AJ13" s="11">
        <f t="shared" si="3"/>
        <v>50</v>
      </c>
    </row>
    <row r="14" spans="1:36" x14ac:dyDescent="0.25">
      <c r="A14" s="15">
        <v>10</v>
      </c>
      <c r="B14" s="16" t="s">
        <v>23</v>
      </c>
      <c r="C14" s="17">
        <f>COUNTIF(J19:J878,10)</f>
        <v>0</v>
      </c>
      <c r="D14" s="17">
        <f>COUNTIF($Z$19:$Z$872,11)</f>
        <v>0</v>
      </c>
      <c r="E14" s="17">
        <f>COUNTIF($Z$19:$Z$872,110)</f>
        <v>0</v>
      </c>
      <c r="F14" s="17">
        <f t="shared" si="2"/>
        <v>0</v>
      </c>
      <c r="G14" s="15">
        <f t="shared" si="0"/>
        <v>0</v>
      </c>
      <c r="H14" s="21"/>
      <c r="I14" s="22"/>
      <c r="J14" s="19">
        <f t="shared" si="1"/>
        <v>0</v>
      </c>
      <c r="Z14" s="10"/>
      <c r="AA14" s="10"/>
      <c r="AB14" s="10"/>
      <c r="AC14" s="10"/>
      <c r="AD14" s="10"/>
      <c r="AE14" s="10"/>
      <c r="AF14" s="10"/>
      <c r="AG14" s="10"/>
      <c r="AH14" s="11"/>
      <c r="AI14" s="11">
        <f t="shared" si="3"/>
        <v>0</v>
      </c>
      <c r="AJ14" s="11">
        <f t="shared" si="3"/>
        <v>0</v>
      </c>
    </row>
    <row r="15" spans="1:36" x14ac:dyDescent="0.25">
      <c r="A15" s="15">
        <v>11</v>
      </c>
      <c r="B15" s="16" t="s">
        <v>23</v>
      </c>
      <c r="C15" s="17">
        <f>COUNTIF(J19:J879,11)</f>
        <v>0</v>
      </c>
      <c r="D15" s="17">
        <f>COUNTIF($Z$19:$Z$872,12)</f>
        <v>0</v>
      </c>
      <c r="E15" s="17">
        <f>COUNTIF($Z$19:$Z$872,111)</f>
        <v>0</v>
      </c>
      <c r="F15" s="17">
        <f t="shared" si="2"/>
        <v>0</v>
      </c>
      <c r="G15" s="15">
        <f t="shared" si="0"/>
        <v>0</v>
      </c>
      <c r="H15" s="21"/>
      <c r="I15" s="22"/>
      <c r="J15" s="19">
        <f t="shared" si="1"/>
        <v>0</v>
      </c>
      <c r="Z15" s="10"/>
      <c r="AA15" s="10"/>
      <c r="AB15" s="10"/>
      <c r="AC15" s="10"/>
      <c r="AD15" s="10"/>
      <c r="AE15" s="10"/>
      <c r="AF15" s="10"/>
      <c r="AG15" s="10"/>
      <c r="AH15" s="11"/>
      <c r="AI15" s="11">
        <f t="shared" si="3"/>
        <v>0</v>
      </c>
      <c r="AJ15" s="11">
        <f t="shared" si="3"/>
        <v>0</v>
      </c>
    </row>
    <row r="16" spans="1:36" x14ac:dyDescent="0.25">
      <c r="A16" s="29" t="s">
        <v>24</v>
      </c>
      <c r="B16" s="30"/>
      <c r="C16" s="17">
        <f>SUM(C8:C15)</f>
        <v>110</v>
      </c>
      <c r="D16" s="17">
        <f>COUNTIF($N$19:$N$20,"победитель")</f>
        <v>2</v>
      </c>
      <c r="E16" s="17">
        <f>COUNTIF($N$19:$N$20,"призер")</f>
        <v>0</v>
      </c>
      <c r="F16" s="17">
        <f t="shared" si="2"/>
        <v>2</v>
      </c>
      <c r="G16" s="23">
        <f>SUM(G8:G15)</f>
        <v>76</v>
      </c>
      <c r="H16" s="24"/>
      <c r="I16" s="25"/>
      <c r="J16" s="26">
        <f>SUM(J8:J15)</f>
        <v>50</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603</v>
      </c>
      <c r="D19" s="9" t="s">
        <v>88</v>
      </c>
      <c r="E19" s="9" t="s">
        <v>180</v>
      </c>
      <c r="F19" s="9">
        <v>2798939797</v>
      </c>
      <c r="G19" s="9" t="s">
        <v>28</v>
      </c>
      <c r="H19" s="5"/>
      <c r="I19" s="6">
        <v>9</v>
      </c>
      <c r="J19" s="6">
        <v>9</v>
      </c>
      <c r="K19" s="9">
        <v>62</v>
      </c>
      <c r="L19" s="7">
        <f>K19*100/(IF(J19=$A$8,$H$8,IF(J19=$A$9,$H$9,IF(J19=$A$10,$H$10,IF(J19=$A$11,$H$11,IF(J19=$A$12,$H$12,IF(J19=$A$13,$H$13,IF(J19=$A$14,$H$14,$H$15))))))))</f>
        <v>155</v>
      </c>
      <c r="M19" s="8" t="str">
        <f>IF(J19=4,RANK(L19,$AA$19:$AA$347,0)+COUNTIF($AA$1:AA18,AA19),"")&amp;IF(J19=5,RANK(L19,$AB$19:$AB$347,0)+COUNTIF($AB$1:AB18,AB19),"")&amp;IF(J19=6,RANK(L19,$AC$19:$AC$347,0)+COUNTIF($AC$1:AC18,AC19),"")&amp;IF(J19=7,RANK(L19,$AD$19:$AD$347,0)+COUNTIF($AD$1:AD18,AD19),"")&amp;IF(J19=8,RANK(L19,$AE$19:$AE$347,0)+COUNTIF($AE$1:AE18,AE19),"")&amp;IF(J19=9,RANK(L19,$AF$19:$AF$347,0)+COUNTIF($AF$1:AF18,AF19),"")&amp;IF(J19=10,RANK(L19,$AG$19:$AG$347,0)+COUNTIF($AG$1:AG18,AG19),"")&amp;IF(J19=11,RANK(L19,$AH$19:$AH$347,0)+COUNTIF($AH$1:AH18,AH19),"")</f>
        <v>1</v>
      </c>
      <c r="N19" s="9" t="s">
        <v>234</v>
      </c>
      <c r="Z19" s="10">
        <f>IF(N19="победитель",1+J19,IF(N19="призер",100+J19,""))</f>
        <v>10</v>
      </c>
      <c r="AA19" s="10" t="str">
        <f>IF(J19=4,L19,"")</f>
        <v/>
      </c>
      <c r="AB19" s="10" t="str">
        <f>IF(J19=5,L19,"")</f>
        <v/>
      </c>
      <c r="AC19" s="10" t="str">
        <f>IF(J19=6,L19,"")</f>
        <v/>
      </c>
      <c r="AD19" s="10" t="str">
        <f>IF(J19=7,L19,"")</f>
        <v/>
      </c>
      <c r="AE19" s="10" t="str">
        <f>IF(J19=8,L19,"")</f>
        <v/>
      </c>
      <c r="AF19" s="10">
        <f>IF(J19=9,L19,"")</f>
        <v>155</v>
      </c>
      <c r="AG19" s="10" t="str">
        <f>IF(J19=10,L19,"")</f>
        <v/>
      </c>
      <c r="AH19" s="10" t="str">
        <f>IF(J19=11,L19,"")</f>
        <v/>
      </c>
      <c r="AI19" s="13" t="str">
        <f>IF(J19=4,RANK(L19,$AA$19:$AA$347,0),"")&amp;IF(J19=5,RANK(L19,$AB$19:$AB$347,0),"")&amp;IF(J19=6,RANK(L19,$AC$19:$AC$347,0),"")&amp;IF(J19=7,RANK(L19,$AD$19:$AD$347,0),"")&amp;IF(J19=8,RANK(L19,$AE$19:$AE$347,0),"")&amp;IF(J19=9,RANK(L19,$AF$19:$AF$347,0),"")&amp;IF(J19=10,RANK(L19,$AG$19:$AG$347,0),"")&amp;IF(J19=11,RANK(L19,$AH$19:$AH$347,0),"")</f>
        <v>1</v>
      </c>
      <c r="AJ19" s="11">
        <f>AI19+1-1</f>
        <v>1</v>
      </c>
    </row>
    <row r="20" spans="1:36" x14ac:dyDescent="0.25">
      <c r="A20" s="1">
        <v>2</v>
      </c>
      <c r="B20" s="4">
        <v>48</v>
      </c>
      <c r="C20" s="9" t="s">
        <v>604</v>
      </c>
      <c r="D20" s="9" t="s">
        <v>130</v>
      </c>
      <c r="E20" s="9" t="s">
        <v>52</v>
      </c>
      <c r="F20" s="9">
        <v>1222250425</v>
      </c>
      <c r="G20" s="9" t="s">
        <v>28</v>
      </c>
      <c r="H20" s="27"/>
      <c r="I20" s="6">
        <v>9</v>
      </c>
      <c r="J20" s="6">
        <v>9</v>
      </c>
      <c r="K20" s="9">
        <v>62</v>
      </c>
      <c r="L20" s="7">
        <f>K20*100/(IF(J20=$A$8,$H$8,IF(J20=$A$9,$H$9,IF(J20=$A$10,$H$10,IF(J20=$A$11,$H$11,IF(J20=$A$12,$H$12,IF(J20=$A$13,$H$13,IF(J20=$A$14,$H$14,$H$15))))))))</f>
        <v>155</v>
      </c>
      <c r="M20" s="8" t="str">
        <f>IF(J20=4,RANK(L20,$AA$19:$AA$347,0)+COUNTIF($AA$1:AA19,AA20),"")&amp;IF(J20=5,RANK(L20,$AB$19:$AB$347,0)+COUNTIF($AB$1:AB19,AB20),"")&amp;IF(J20=6,RANK(L20,$AC$19:$AC$347,0)+COUNTIF($AC$1:AC19,AC20),"")&amp;IF(J20=7,RANK(L20,$AD$19:$AD$347,0)+COUNTIF($AD$1:AD19,AD20),"")&amp;IF(J20=8,RANK(L20,$AE$19:$AE$347,0)+COUNTIF($AE$1:AE19,AE20),"")&amp;IF(J20=9,RANK(L20,$AF$19:$AF$347,0)+COUNTIF($AF$1:AF19,AF20),"")&amp;IF(J20=10,RANK(L20,$AG$19:$AG$347,0)+COUNTIF($AG$1:AG19,AG20),"")&amp;IF(J20=11,RANK(L20,$AH$19:$AH$347,0)+COUNTIF($AH$1:AH19,AH20),"")</f>
        <v>2</v>
      </c>
      <c r="N20" s="9" t="s">
        <v>234</v>
      </c>
      <c r="Z20" s="10">
        <f t="shared" ref="Z20:Z83" si="4">IF(N20="победитель",1+J20,IF(N20="призер",100+J20,""))</f>
        <v>10</v>
      </c>
      <c r="AA20" s="10" t="str">
        <f t="shared" ref="AA20:AA83" si="5">IF(J20=4,L20,"")</f>
        <v/>
      </c>
      <c r="AB20" s="10" t="str">
        <f t="shared" ref="AB20:AB83" si="6">IF(J20=5,L20,"")</f>
        <v/>
      </c>
      <c r="AC20" s="10" t="str">
        <f t="shared" ref="AC20:AC83" si="7">IF(J20=6,L20,"")</f>
        <v/>
      </c>
      <c r="AD20" s="10" t="str">
        <f t="shared" ref="AD20:AD83" si="8">IF(J20=7,L20,"")</f>
        <v/>
      </c>
      <c r="AE20" s="10" t="str">
        <f t="shared" ref="AE20:AE83" si="9">IF(J20=8,L20,"")</f>
        <v/>
      </c>
      <c r="AF20" s="10">
        <f t="shared" ref="AF20:AF83" si="10">IF(J20=9,L20,"")</f>
        <v>155</v>
      </c>
      <c r="AG20" s="10" t="str">
        <f t="shared" ref="AG20:AG83" si="11">IF(J20=10,L20,"")</f>
        <v/>
      </c>
      <c r="AH20" s="10" t="str">
        <f t="shared" ref="AH20:AH83" si="12">IF(J20=11,L20,"")</f>
        <v/>
      </c>
      <c r="AI20" s="13" t="str">
        <f t="shared" ref="AI20:AI83" si="13">IF(J20=4,RANK(L20,$AA$19:$AA$347,0),"")&amp;IF(J20=5,RANK(L20,$AB$19:$AB$347,0),"")&amp;IF(J20=6,RANK(L20,$AC$19:$AC$347,0),"")&amp;IF(J20=7,RANK(L20,$AD$19:$AD$347,0),"")&amp;IF(J20=8,RANK(L20,$AE$19:$AE$347,0),"")&amp;IF(J20=9,RANK(L20,$AF$19:$AF$347,0),"")&amp;IF(J20=10,RANK(L20,$AG$19:$AG$347,0),"")&amp;IF(J20=11,RANK(L20,$AH$19:$AH$347,0),"")</f>
        <v>1</v>
      </c>
      <c r="AJ20" s="11">
        <f t="shared" ref="AJ20:AJ83" si="14">AI20+1-1</f>
        <v>1</v>
      </c>
    </row>
    <row r="21" spans="1:36" x14ac:dyDescent="0.25">
      <c r="A21" s="1">
        <v>3</v>
      </c>
      <c r="B21" s="4">
        <v>48</v>
      </c>
      <c r="C21" s="9" t="s">
        <v>605</v>
      </c>
      <c r="D21" s="9" t="s">
        <v>61</v>
      </c>
      <c r="E21" s="9" t="s">
        <v>59</v>
      </c>
      <c r="F21" s="9">
        <v>3520290307</v>
      </c>
      <c r="G21" s="9" t="s">
        <v>28</v>
      </c>
      <c r="H21" s="27"/>
      <c r="I21" s="6">
        <v>9</v>
      </c>
      <c r="J21" s="6">
        <v>9</v>
      </c>
      <c r="K21" s="9">
        <v>59</v>
      </c>
      <c r="L21" s="7">
        <f t="shared" ref="L21:L84" si="15">K21*100/(IF(J21=$A$8,$H$8,IF(J21=$A$9,$H$9,IF(J21=$A$10,$H$10,IF(J21=$A$11,$H$11,IF(J21=$A$12,$H$12,IF(J21=$A$13,$H$13,IF(J21=$A$14,$H$14,$H$15))))))))</f>
        <v>147.5</v>
      </c>
      <c r="M21" s="8" t="str">
        <f>IF(J21=4,RANK(L21,$AA$19:$AA$347,0)+COUNTIF($AA$1:AA20,AA21),"")&amp;IF(J21=5,RANK(L21,$AB$19:$AB$347,0)+COUNTIF($AB$1:AB20,AB21),"")&amp;IF(J21=6,RANK(L21,$AC$19:$AC$347,0)+COUNTIF($AC$1:AC20,AC21),"")&amp;IF(J21=7,RANK(L21,$AD$19:$AD$347,0)+COUNTIF($AD$1:AD20,AD21),"")&amp;IF(J21=8,RANK(L21,$AE$19:$AE$347,0)+COUNTIF($AE$1:AE20,AE21),"")&amp;IF(J21=9,RANK(L21,$AF$19:$AF$347,0)+COUNTIF($AF$1:AF20,AF21),"")&amp;IF(J21=10,RANK(L21,$AG$19:$AG$347,0)+COUNTIF($AG$1:AG20,AG21),"")&amp;IF(J21=11,RANK(L21,$AH$19:$AH$347,0)+COUNTIF($AH$1:AH20,AH21),"")</f>
        <v>3</v>
      </c>
      <c r="N21" s="9" t="s">
        <v>235</v>
      </c>
      <c r="Z21" s="10">
        <f t="shared" si="4"/>
        <v>109</v>
      </c>
      <c r="AA21" s="10" t="str">
        <f t="shared" si="5"/>
        <v/>
      </c>
      <c r="AB21" s="10" t="str">
        <f t="shared" si="6"/>
        <v/>
      </c>
      <c r="AC21" s="10" t="str">
        <f t="shared" si="7"/>
        <v/>
      </c>
      <c r="AD21" s="10" t="str">
        <f t="shared" si="8"/>
        <v/>
      </c>
      <c r="AE21" s="10" t="str">
        <f t="shared" si="9"/>
        <v/>
      </c>
      <c r="AF21" s="10">
        <f t="shared" si="10"/>
        <v>147.5</v>
      </c>
      <c r="AG21" s="10" t="str">
        <f t="shared" si="11"/>
        <v/>
      </c>
      <c r="AH21" s="10" t="str">
        <f t="shared" si="12"/>
        <v/>
      </c>
      <c r="AI21" s="13" t="str">
        <f t="shared" si="13"/>
        <v>3</v>
      </c>
      <c r="AJ21" s="11">
        <f t="shared" si="14"/>
        <v>3</v>
      </c>
    </row>
    <row r="22" spans="1:36" x14ac:dyDescent="0.25">
      <c r="A22" s="1">
        <v>4</v>
      </c>
      <c r="B22" s="4">
        <v>48</v>
      </c>
      <c r="C22" s="9" t="s">
        <v>606</v>
      </c>
      <c r="D22" s="9" t="s">
        <v>230</v>
      </c>
      <c r="E22" s="9" t="s">
        <v>52</v>
      </c>
      <c r="F22" s="9">
        <v>673023580</v>
      </c>
      <c r="G22" s="9" t="s">
        <v>28</v>
      </c>
      <c r="H22" s="27"/>
      <c r="I22" s="6">
        <v>9</v>
      </c>
      <c r="J22" s="6">
        <v>9</v>
      </c>
      <c r="K22" s="9">
        <v>58</v>
      </c>
      <c r="L22" s="7">
        <f t="shared" si="15"/>
        <v>145</v>
      </c>
      <c r="M22" s="8" t="str">
        <f>IF(J22=4,RANK(L22,$AA$19:$AA$347,0)+COUNTIF($AA$1:AA21,AA22),"")&amp;IF(J22=5,RANK(L22,$AB$19:$AB$347,0)+COUNTIF($AB$1:AB21,AB22),"")&amp;IF(J22=6,RANK(L22,$AC$19:$AC$347,0)+COUNTIF($AC$1:AC21,AC22),"")&amp;IF(J22=7,RANK(L22,$AD$19:$AD$347,0)+COUNTIF($AD$1:AD21,AD22),"")&amp;IF(J22=8,RANK(L22,$AE$19:$AE$347,0)+COUNTIF($AE$1:AE21,AE22),"")&amp;IF(J22=9,RANK(L22,$AF$19:$AF$347,0)+COUNTIF($AF$1:AF21,AF22),"")&amp;IF(J22=10,RANK(L22,$AG$19:$AG$347,0)+COUNTIF($AG$1:AG21,AG22),"")&amp;IF(J22=11,RANK(L22,$AH$19:$AH$347,0)+COUNTIF($AH$1:AH21,AH22),"")</f>
        <v>4</v>
      </c>
      <c r="N22" s="9" t="s">
        <v>235</v>
      </c>
      <c r="Z22" s="10">
        <f t="shared" si="4"/>
        <v>109</v>
      </c>
      <c r="AA22" s="10" t="str">
        <f t="shared" si="5"/>
        <v/>
      </c>
      <c r="AB22" s="10" t="str">
        <f t="shared" si="6"/>
        <v/>
      </c>
      <c r="AC22" s="10" t="str">
        <f t="shared" si="7"/>
        <v/>
      </c>
      <c r="AD22" s="10" t="str">
        <f t="shared" si="8"/>
        <v/>
      </c>
      <c r="AE22" s="10" t="str">
        <f t="shared" si="9"/>
        <v/>
      </c>
      <c r="AF22" s="10">
        <f t="shared" si="10"/>
        <v>145</v>
      </c>
      <c r="AG22" s="10" t="str">
        <f t="shared" si="11"/>
        <v/>
      </c>
      <c r="AH22" s="10" t="str">
        <f t="shared" si="12"/>
        <v/>
      </c>
      <c r="AI22" s="13" t="str">
        <f t="shared" si="13"/>
        <v>4</v>
      </c>
      <c r="AJ22" s="11">
        <f t="shared" si="14"/>
        <v>4</v>
      </c>
    </row>
    <row r="23" spans="1:36" x14ac:dyDescent="0.25">
      <c r="A23" s="1">
        <v>5</v>
      </c>
      <c r="B23" s="4">
        <v>48</v>
      </c>
      <c r="C23" s="9" t="s">
        <v>607</v>
      </c>
      <c r="D23" s="9" t="s">
        <v>186</v>
      </c>
      <c r="E23" s="9" t="s">
        <v>52</v>
      </c>
      <c r="F23" s="9">
        <v>951122742</v>
      </c>
      <c r="G23" s="9" t="s">
        <v>28</v>
      </c>
      <c r="H23" s="27"/>
      <c r="I23" s="6">
        <v>9</v>
      </c>
      <c r="J23" s="6">
        <v>9</v>
      </c>
      <c r="K23" s="9">
        <v>57</v>
      </c>
      <c r="L23" s="7">
        <f t="shared" si="15"/>
        <v>142.5</v>
      </c>
      <c r="M23" s="8" t="str">
        <f>IF(J23=4,RANK(L23,$AA$19:$AA$347,0)+COUNTIF($AA$1:AA22,AA23),"")&amp;IF(J23=5,RANK(L23,$AB$19:$AB$347,0)+COUNTIF($AB$1:AB22,AB23),"")&amp;IF(J23=6,RANK(L23,$AC$19:$AC$347,0)+COUNTIF($AC$1:AC22,AC23),"")&amp;IF(J23=7,RANK(L23,$AD$19:$AD$347,0)+COUNTIF($AD$1:AD22,AD23),"")&amp;IF(J23=8,RANK(L23,$AE$19:$AE$347,0)+COUNTIF($AE$1:AE22,AE23),"")&amp;IF(J23=9,RANK(L23,$AF$19:$AF$347,0)+COUNTIF($AF$1:AF22,AF23),"")&amp;IF(J23=10,RANK(L23,$AG$19:$AG$347,0)+COUNTIF($AG$1:AG22,AG23),"")&amp;IF(J23=11,RANK(L23,$AH$19:$AH$347,0)+COUNTIF($AH$1:AH22,AH23),"")</f>
        <v>5</v>
      </c>
      <c r="N23" s="9" t="s">
        <v>235</v>
      </c>
      <c r="Z23" s="10">
        <f t="shared" si="4"/>
        <v>109</v>
      </c>
      <c r="AA23" s="10" t="str">
        <f t="shared" si="5"/>
        <v/>
      </c>
      <c r="AB23" s="10" t="str">
        <f t="shared" si="6"/>
        <v/>
      </c>
      <c r="AC23" s="10" t="str">
        <f t="shared" si="7"/>
        <v/>
      </c>
      <c r="AD23" s="10" t="str">
        <f t="shared" si="8"/>
        <v/>
      </c>
      <c r="AE23" s="10" t="str">
        <f t="shared" si="9"/>
        <v/>
      </c>
      <c r="AF23" s="10">
        <f t="shared" si="10"/>
        <v>142.5</v>
      </c>
      <c r="AG23" s="10" t="str">
        <f t="shared" si="11"/>
        <v/>
      </c>
      <c r="AH23" s="10" t="str">
        <f t="shared" si="12"/>
        <v/>
      </c>
      <c r="AI23" s="13" t="str">
        <f t="shared" si="13"/>
        <v>5</v>
      </c>
      <c r="AJ23" s="11">
        <f t="shared" si="14"/>
        <v>5</v>
      </c>
    </row>
    <row r="24" spans="1:36" x14ac:dyDescent="0.25">
      <c r="A24" s="1">
        <v>6</v>
      </c>
      <c r="B24" s="4">
        <v>48</v>
      </c>
      <c r="C24" s="9" t="s">
        <v>608</v>
      </c>
      <c r="D24" s="9" t="s">
        <v>98</v>
      </c>
      <c r="E24" s="9" t="s">
        <v>275</v>
      </c>
      <c r="F24" s="9">
        <v>1337445280</v>
      </c>
      <c r="G24" s="9" t="s">
        <v>28</v>
      </c>
      <c r="H24" s="27"/>
      <c r="I24" s="6">
        <v>9</v>
      </c>
      <c r="J24" s="6">
        <v>9</v>
      </c>
      <c r="K24" s="9">
        <v>57</v>
      </c>
      <c r="L24" s="7">
        <f t="shared" si="15"/>
        <v>142.5</v>
      </c>
      <c r="M24" s="8" t="str">
        <f>IF(J24=4,RANK(L24,$AA$19:$AA$347,0)+COUNTIF($AA$1:AA23,AA24),"")&amp;IF(J24=5,RANK(L24,$AB$19:$AB$347,0)+COUNTIF($AB$1:AB23,AB24),"")&amp;IF(J24=6,RANK(L24,$AC$19:$AC$347,0)+COUNTIF($AC$1:AC23,AC24),"")&amp;IF(J24=7,RANK(L24,$AD$19:$AD$347,0)+COUNTIF($AD$1:AD23,AD24),"")&amp;IF(J24=8,RANK(L24,$AE$19:$AE$347,0)+COUNTIF($AE$1:AE23,AE24),"")&amp;IF(J24=9,RANK(L24,$AF$19:$AF$347,0)+COUNTIF($AF$1:AF23,AF24),"")&amp;IF(J24=10,RANK(L24,$AG$19:$AG$347,0)+COUNTIF($AG$1:AG23,AG24),"")&amp;IF(J24=11,RANK(L24,$AH$19:$AH$347,0)+COUNTIF($AH$1:AH23,AH24),"")</f>
        <v>6</v>
      </c>
      <c r="N24" s="9" t="s">
        <v>235</v>
      </c>
      <c r="Z24" s="10">
        <f t="shared" si="4"/>
        <v>109</v>
      </c>
      <c r="AA24" s="10" t="str">
        <f t="shared" si="5"/>
        <v/>
      </c>
      <c r="AB24" s="10" t="str">
        <f t="shared" si="6"/>
        <v/>
      </c>
      <c r="AC24" s="10" t="str">
        <f t="shared" si="7"/>
        <v/>
      </c>
      <c r="AD24" s="10" t="str">
        <f t="shared" si="8"/>
        <v/>
      </c>
      <c r="AE24" s="10" t="str">
        <f t="shared" si="9"/>
        <v/>
      </c>
      <c r="AF24" s="10">
        <f t="shared" si="10"/>
        <v>142.5</v>
      </c>
      <c r="AG24" s="10" t="str">
        <f t="shared" si="11"/>
        <v/>
      </c>
      <c r="AH24" s="10" t="str">
        <f t="shared" si="12"/>
        <v/>
      </c>
      <c r="AI24" s="13" t="str">
        <f t="shared" si="13"/>
        <v>5</v>
      </c>
      <c r="AJ24" s="11">
        <f t="shared" si="14"/>
        <v>5</v>
      </c>
    </row>
    <row r="25" spans="1:36" x14ac:dyDescent="0.25">
      <c r="A25" s="1">
        <v>7</v>
      </c>
      <c r="B25" s="4">
        <v>48</v>
      </c>
      <c r="C25" s="9" t="s">
        <v>202</v>
      </c>
      <c r="D25" s="9" t="s">
        <v>64</v>
      </c>
      <c r="E25" s="9" t="s">
        <v>180</v>
      </c>
      <c r="F25" s="9">
        <v>659399996</v>
      </c>
      <c r="G25" s="9" t="s">
        <v>41</v>
      </c>
      <c r="H25" s="27"/>
      <c r="I25" s="6">
        <v>9</v>
      </c>
      <c r="J25" s="6">
        <v>9</v>
      </c>
      <c r="K25" s="9">
        <v>35</v>
      </c>
      <c r="L25" s="7">
        <f t="shared" si="15"/>
        <v>87.5</v>
      </c>
      <c r="M25" s="8" t="str">
        <f>IF(J25=4,RANK(L25,$AA$19:$AA$347,0)+COUNTIF($AA$1:AA24,AA25),"")&amp;IF(J25=5,RANK(L25,$AB$19:$AB$347,0)+COUNTIF($AB$1:AB24,AB25),"")&amp;IF(J25=6,RANK(L25,$AC$19:$AC$347,0)+COUNTIF($AC$1:AC24,AC25),"")&amp;IF(J25=7,RANK(L25,$AD$19:$AD$347,0)+COUNTIF($AD$1:AD24,AD25),"")&amp;IF(J25=8,RANK(L25,$AE$19:$AE$347,0)+COUNTIF($AE$1:AE24,AE25),"")&amp;IF(J25=9,RANK(L25,$AF$19:$AF$347,0)+COUNTIF($AF$1:AF24,AF25),"")&amp;IF(J25=10,RANK(L25,$AG$19:$AG$347,0)+COUNTIF($AG$1:AG24,AG25),"")&amp;IF(J25=11,RANK(L25,$AH$19:$AH$347,0)+COUNTIF($AH$1:AH24,AH25),"")</f>
        <v>7</v>
      </c>
      <c r="N25" s="9" t="s">
        <v>234</v>
      </c>
      <c r="Z25" s="10">
        <f t="shared" si="4"/>
        <v>10</v>
      </c>
      <c r="AA25" s="10" t="str">
        <f t="shared" si="5"/>
        <v/>
      </c>
      <c r="AB25" s="10" t="str">
        <f t="shared" si="6"/>
        <v/>
      </c>
      <c r="AC25" s="10" t="str">
        <f t="shared" si="7"/>
        <v/>
      </c>
      <c r="AD25" s="10" t="str">
        <f t="shared" si="8"/>
        <v/>
      </c>
      <c r="AE25" s="10" t="str">
        <f t="shared" si="9"/>
        <v/>
      </c>
      <c r="AF25" s="10">
        <f t="shared" si="10"/>
        <v>87.5</v>
      </c>
      <c r="AG25" s="10" t="str">
        <f t="shared" si="11"/>
        <v/>
      </c>
      <c r="AH25" s="10" t="str">
        <f t="shared" si="12"/>
        <v/>
      </c>
      <c r="AI25" s="13" t="str">
        <f t="shared" si="13"/>
        <v>7</v>
      </c>
      <c r="AJ25" s="11">
        <f t="shared" si="14"/>
        <v>7</v>
      </c>
    </row>
    <row r="26" spans="1:36" x14ac:dyDescent="0.25">
      <c r="A26" s="1">
        <v>8</v>
      </c>
      <c r="B26" s="4">
        <v>48</v>
      </c>
      <c r="C26" s="9" t="s">
        <v>609</v>
      </c>
      <c r="D26" s="9" t="s">
        <v>262</v>
      </c>
      <c r="E26" s="9" t="s">
        <v>52</v>
      </c>
      <c r="F26" s="9">
        <v>2761662844</v>
      </c>
      <c r="G26" s="9" t="s">
        <v>367</v>
      </c>
      <c r="H26" s="27"/>
      <c r="I26" s="6">
        <v>9</v>
      </c>
      <c r="J26" s="6">
        <v>9</v>
      </c>
      <c r="K26" s="9">
        <v>30</v>
      </c>
      <c r="L26" s="7">
        <f t="shared" si="15"/>
        <v>75</v>
      </c>
      <c r="M26" s="8" t="str">
        <f>IF(J26=4,RANK(L26,$AA$19:$AA$347,0)+COUNTIF($AA$1:AA25,AA26),"")&amp;IF(J26=5,RANK(L26,$AB$19:$AB$347,0)+COUNTIF($AB$1:AB25,AB26),"")&amp;IF(J26=6,RANK(L26,$AC$19:$AC$347,0)+COUNTIF($AC$1:AC25,AC26),"")&amp;IF(J26=7,RANK(L26,$AD$19:$AD$347,0)+COUNTIF($AD$1:AD25,AD26),"")&amp;IF(J26=8,RANK(L26,$AE$19:$AE$347,0)+COUNTIF($AE$1:AE25,AE26),"")&amp;IF(J26=9,RANK(L26,$AF$19:$AF$347,0)+COUNTIF($AF$1:AF25,AF26),"")&amp;IF(J26=10,RANK(L26,$AG$19:$AG$347,0)+COUNTIF($AG$1:AG25,AG26),"")&amp;IF(J26=11,RANK(L26,$AH$19:$AH$347,0)+COUNTIF($AH$1:AH25,AH26),"")</f>
        <v>8</v>
      </c>
      <c r="N26" s="9" t="s">
        <v>234</v>
      </c>
      <c r="Z26" s="10">
        <f t="shared" si="4"/>
        <v>10</v>
      </c>
      <c r="AA26" s="10" t="str">
        <f t="shared" si="5"/>
        <v/>
      </c>
      <c r="AB26" s="10" t="str">
        <f t="shared" si="6"/>
        <v/>
      </c>
      <c r="AC26" s="10" t="str">
        <f t="shared" si="7"/>
        <v/>
      </c>
      <c r="AD26" s="10" t="str">
        <f t="shared" si="8"/>
        <v/>
      </c>
      <c r="AE26" s="10" t="str">
        <f t="shared" si="9"/>
        <v/>
      </c>
      <c r="AF26" s="10">
        <f t="shared" si="10"/>
        <v>75</v>
      </c>
      <c r="AG26" s="10" t="str">
        <f t="shared" si="11"/>
        <v/>
      </c>
      <c r="AH26" s="10" t="str">
        <f t="shared" si="12"/>
        <v/>
      </c>
      <c r="AI26" s="13" t="str">
        <f t="shared" si="13"/>
        <v>8</v>
      </c>
      <c r="AJ26" s="11">
        <f t="shared" si="14"/>
        <v>8</v>
      </c>
    </row>
    <row r="27" spans="1:36" x14ac:dyDescent="0.25">
      <c r="A27" s="1">
        <v>9</v>
      </c>
      <c r="B27" s="4">
        <v>48</v>
      </c>
      <c r="C27" s="9" t="s">
        <v>610</v>
      </c>
      <c r="D27" s="9" t="s">
        <v>242</v>
      </c>
      <c r="E27" s="9" t="s">
        <v>180</v>
      </c>
      <c r="F27" s="9">
        <v>595127851</v>
      </c>
      <c r="G27" s="9" t="s">
        <v>118</v>
      </c>
      <c r="H27" s="27"/>
      <c r="I27" s="6">
        <v>9</v>
      </c>
      <c r="J27" s="6">
        <v>9</v>
      </c>
      <c r="K27" s="9">
        <v>24</v>
      </c>
      <c r="L27" s="7">
        <f t="shared" si="15"/>
        <v>60</v>
      </c>
      <c r="M27" s="8" t="str">
        <f>IF(J27=4,RANK(L27,$AA$19:$AA$347,0)+COUNTIF($AA$1:AA26,AA27),"")&amp;IF(J27=5,RANK(L27,$AB$19:$AB$347,0)+COUNTIF($AB$1:AB26,AB27),"")&amp;IF(J27=6,RANK(L27,$AC$19:$AC$347,0)+COUNTIF($AC$1:AC26,AC27),"")&amp;IF(J27=7,RANK(L27,$AD$19:$AD$347,0)+COUNTIF($AD$1:AD26,AD27),"")&amp;IF(J27=8,RANK(L27,$AE$19:$AE$347,0)+COUNTIF($AE$1:AE26,AE27),"")&amp;IF(J27=9,RANK(L27,$AF$19:$AF$347,0)+COUNTIF($AF$1:AF26,AF27),"")&amp;IF(J27=10,RANK(L27,$AG$19:$AG$347,0)+COUNTIF($AG$1:AG26,AG27),"")&amp;IF(J27=11,RANK(L27,$AH$19:$AH$347,0)+COUNTIF($AH$1:AH26,AH27),"")</f>
        <v>9</v>
      </c>
      <c r="N27" s="9" t="s">
        <v>234</v>
      </c>
      <c r="Z27" s="10">
        <f t="shared" si="4"/>
        <v>10</v>
      </c>
      <c r="AA27" s="10" t="str">
        <f t="shared" si="5"/>
        <v/>
      </c>
      <c r="AB27" s="10" t="str">
        <f t="shared" si="6"/>
        <v/>
      </c>
      <c r="AC27" s="10" t="str">
        <f t="shared" si="7"/>
        <v/>
      </c>
      <c r="AD27" s="10" t="str">
        <f t="shared" si="8"/>
        <v/>
      </c>
      <c r="AE27" s="10" t="str">
        <f t="shared" si="9"/>
        <v/>
      </c>
      <c r="AF27" s="10">
        <f t="shared" si="10"/>
        <v>60</v>
      </c>
      <c r="AG27" s="10" t="str">
        <f t="shared" si="11"/>
        <v/>
      </c>
      <c r="AH27" s="10" t="str">
        <f t="shared" si="12"/>
        <v/>
      </c>
      <c r="AI27" s="13" t="str">
        <f t="shared" si="13"/>
        <v>9</v>
      </c>
      <c r="AJ27" s="11">
        <f t="shared" si="14"/>
        <v>9</v>
      </c>
    </row>
    <row r="28" spans="1:36" x14ac:dyDescent="0.25">
      <c r="A28" s="1">
        <v>10</v>
      </c>
      <c r="B28" s="4">
        <v>48</v>
      </c>
      <c r="C28" s="9" t="s">
        <v>365</v>
      </c>
      <c r="D28" s="9" t="s">
        <v>173</v>
      </c>
      <c r="E28" s="9" t="s">
        <v>37</v>
      </c>
      <c r="F28" s="9">
        <v>1512483925</v>
      </c>
      <c r="G28" s="9" t="s">
        <v>43</v>
      </c>
      <c r="H28" s="27"/>
      <c r="I28" s="6">
        <v>9</v>
      </c>
      <c r="J28" s="6">
        <v>9</v>
      </c>
      <c r="K28" s="9">
        <v>23</v>
      </c>
      <c r="L28" s="7">
        <f t="shared" si="15"/>
        <v>57.5</v>
      </c>
      <c r="M28" s="8" t="str">
        <f>IF(J28=4,RANK(L28,$AA$19:$AA$347,0)+COUNTIF($AA$1:AA27,AA28),"")&amp;IF(J28=5,RANK(L28,$AB$19:$AB$347,0)+COUNTIF($AB$1:AB27,AB28),"")&amp;IF(J28=6,RANK(L28,$AC$19:$AC$347,0)+COUNTIF($AC$1:AC27,AC28),"")&amp;IF(J28=7,RANK(L28,$AD$19:$AD$347,0)+COUNTIF($AD$1:AD27,AD28),"")&amp;IF(J28=8,RANK(L28,$AE$19:$AE$347,0)+COUNTIF($AE$1:AE27,AE28),"")&amp;IF(J28=9,RANK(L28,$AF$19:$AF$347,0)+COUNTIF($AF$1:AF27,AF28),"")&amp;IF(J28=10,RANK(L28,$AG$19:$AG$347,0)+COUNTIF($AG$1:AG27,AG28),"")&amp;IF(J28=11,RANK(L28,$AH$19:$AH$347,0)+COUNTIF($AH$1:AH27,AH28),"")</f>
        <v>10</v>
      </c>
      <c r="N28" s="9" t="s">
        <v>234</v>
      </c>
      <c r="Z28" s="10">
        <f t="shared" si="4"/>
        <v>10</v>
      </c>
      <c r="AA28" s="10" t="str">
        <f t="shared" si="5"/>
        <v/>
      </c>
      <c r="AB28" s="10" t="str">
        <f t="shared" si="6"/>
        <v/>
      </c>
      <c r="AC28" s="10" t="str">
        <f t="shared" si="7"/>
        <v/>
      </c>
      <c r="AD28" s="10" t="str">
        <f t="shared" si="8"/>
        <v/>
      </c>
      <c r="AE28" s="10" t="str">
        <f t="shared" si="9"/>
        <v/>
      </c>
      <c r="AF28" s="10">
        <f t="shared" si="10"/>
        <v>57.5</v>
      </c>
      <c r="AG28" s="10" t="str">
        <f t="shared" si="11"/>
        <v/>
      </c>
      <c r="AH28" s="10" t="str">
        <f t="shared" si="12"/>
        <v/>
      </c>
      <c r="AI28" s="13" t="str">
        <f t="shared" si="13"/>
        <v>10</v>
      </c>
      <c r="AJ28" s="11">
        <f t="shared" si="14"/>
        <v>10</v>
      </c>
    </row>
    <row r="29" spans="1:36" x14ac:dyDescent="0.25">
      <c r="A29" s="1">
        <v>11</v>
      </c>
      <c r="B29" s="4">
        <v>48</v>
      </c>
      <c r="C29" s="9" t="s">
        <v>611</v>
      </c>
      <c r="D29" s="9" t="s">
        <v>80</v>
      </c>
      <c r="E29" s="9" t="s">
        <v>52</v>
      </c>
      <c r="F29" s="9">
        <v>387123775</v>
      </c>
      <c r="G29" s="9" t="s">
        <v>53</v>
      </c>
      <c r="H29" s="27"/>
      <c r="I29" s="6">
        <v>9</v>
      </c>
      <c r="J29" s="6">
        <v>9</v>
      </c>
      <c r="K29" s="9">
        <v>23</v>
      </c>
      <c r="L29" s="7">
        <f t="shared" si="15"/>
        <v>57.5</v>
      </c>
      <c r="M29" s="8" t="str">
        <f>IF(J29=4,RANK(L29,$AA$19:$AA$347,0)+COUNTIF($AA$1:AA28,AA29),"")&amp;IF(J29=5,RANK(L29,$AB$19:$AB$347,0)+COUNTIF($AB$1:AB28,AB29),"")&amp;IF(J29=6,RANK(L29,$AC$19:$AC$347,0)+COUNTIF($AC$1:AC28,AC29),"")&amp;IF(J29=7,RANK(L29,$AD$19:$AD$347,0)+COUNTIF($AD$1:AD28,AD29),"")&amp;IF(J29=8,RANK(L29,$AE$19:$AE$347,0)+COUNTIF($AE$1:AE28,AE29),"")&amp;IF(J29=9,RANK(L29,$AF$19:$AF$347,0)+COUNTIF($AF$1:AF28,AF29),"")&amp;IF(J29=10,RANK(L29,$AG$19:$AG$347,0)+COUNTIF($AG$1:AG28,AG29),"")&amp;IF(J29=11,RANK(L29,$AH$19:$AH$347,0)+COUNTIF($AH$1:AH28,AH29),"")</f>
        <v>11</v>
      </c>
      <c r="N29" s="9" t="s">
        <v>234</v>
      </c>
      <c r="Z29" s="10">
        <f t="shared" si="4"/>
        <v>10</v>
      </c>
      <c r="AA29" s="10" t="str">
        <f t="shared" si="5"/>
        <v/>
      </c>
      <c r="AB29" s="10" t="str">
        <f t="shared" si="6"/>
        <v/>
      </c>
      <c r="AC29" s="10" t="str">
        <f t="shared" si="7"/>
        <v/>
      </c>
      <c r="AD29" s="10" t="str">
        <f t="shared" si="8"/>
        <v/>
      </c>
      <c r="AE29" s="10" t="str">
        <f t="shared" si="9"/>
        <v/>
      </c>
      <c r="AF29" s="10">
        <f t="shared" si="10"/>
        <v>57.5</v>
      </c>
      <c r="AG29" s="10" t="str">
        <f t="shared" si="11"/>
        <v/>
      </c>
      <c r="AH29" s="10" t="str">
        <f t="shared" si="12"/>
        <v/>
      </c>
      <c r="AI29" s="13" t="str">
        <f t="shared" si="13"/>
        <v>10</v>
      </c>
      <c r="AJ29" s="11">
        <f t="shared" si="14"/>
        <v>10</v>
      </c>
    </row>
    <row r="30" spans="1:36" x14ac:dyDescent="0.25">
      <c r="A30" s="1">
        <v>12</v>
      </c>
      <c r="B30" s="4">
        <v>48</v>
      </c>
      <c r="C30" s="9" t="s">
        <v>612</v>
      </c>
      <c r="D30" s="9" t="s">
        <v>96</v>
      </c>
      <c r="E30" s="9" t="s">
        <v>47</v>
      </c>
      <c r="F30" s="9">
        <v>3975755021</v>
      </c>
      <c r="G30" s="9" t="s">
        <v>53</v>
      </c>
      <c r="H30" s="27"/>
      <c r="I30" s="6">
        <v>9</v>
      </c>
      <c r="J30" s="6">
        <v>9</v>
      </c>
      <c r="K30" s="9">
        <v>22</v>
      </c>
      <c r="L30" s="7">
        <f t="shared" si="15"/>
        <v>55</v>
      </c>
      <c r="M30" s="8" t="str">
        <f>IF(J30=4,RANK(L30,$AA$19:$AA$347,0)+COUNTIF($AA$1:AA29,AA30),"")&amp;IF(J30=5,RANK(L30,$AB$19:$AB$347,0)+COUNTIF($AB$1:AB29,AB30),"")&amp;IF(J30=6,RANK(L30,$AC$19:$AC$347,0)+COUNTIF($AC$1:AC29,AC30),"")&amp;IF(J30=7,RANK(L30,$AD$19:$AD$347,0)+COUNTIF($AD$1:AD29,AD30),"")&amp;IF(J30=8,RANK(L30,$AE$19:$AE$347,0)+COUNTIF($AE$1:AE29,AE30),"")&amp;IF(J30=9,RANK(L30,$AF$19:$AF$347,0)+COUNTIF($AF$1:AF29,AF30),"")&amp;IF(J30=10,RANK(L30,$AG$19:$AG$347,0)+COUNTIF($AG$1:AG29,AG30),"")&amp;IF(J30=11,RANK(L30,$AH$19:$AH$347,0)+COUNTIF($AH$1:AH29,AH30),"")</f>
        <v>12</v>
      </c>
      <c r="N30" s="9" t="s">
        <v>235</v>
      </c>
      <c r="Z30" s="10">
        <f t="shared" si="4"/>
        <v>109</v>
      </c>
      <c r="AA30" s="10" t="str">
        <f t="shared" si="5"/>
        <v/>
      </c>
      <c r="AB30" s="10" t="str">
        <f t="shared" si="6"/>
        <v/>
      </c>
      <c r="AC30" s="10" t="str">
        <f t="shared" si="7"/>
        <v/>
      </c>
      <c r="AD30" s="10" t="str">
        <f t="shared" si="8"/>
        <v/>
      </c>
      <c r="AE30" s="10" t="str">
        <f t="shared" si="9"/>
        <v/>
      </c>
      <c r="AF30" s="10">
        <f t="shared" si="10"/>
        <v>55</v>
      </c>
      <c r="AG30" s="10" t="str">
        <f t="shared" si="11"/>
        <v/>
      </c>
      <c r="AH30" s="10" t="str">
        <f t="shared" si="12"/>
        <v/>
      </c>
      <c r="AI30" s="13" t="str">
        <f t="shared" si="13"/>
        <v>12</v>
      </c>
      <c r="AJ30" s="11">
        <f t="shared" si="14"/>
        <v>12</v>
      </c>
    </row>
    <row r="31" spans="1:36" x14ac:dyDescent="0.25">
      <c r="A31" s="1">
        <v>13</v>
      </c>
      <c r="B31" s="4">
        <v>48</v>
      </c>
      <c r="C31" s="9" t="s">
        <v>613</v>
      </c>
      <c r="D31" s="9" t="s">
        <v>230</v>
      </c>
      <c r="E31" s="9" t="s">
        <v>65</v>
      </c>
      <c r="F31" s="9">
        <v>2043728723</v>
      </c>
      <c r="G31" s="9" t="s">
        <v>53</v>
      </c>
      <c r="H31" s="27"/>
      <c r="I31" s="6">
        <v>9</v>
      </c>
      <c r="J31" s="6">
        <v>9</v>
      </c>
      <c r="K31" s="9">
        <v>22</v>
      </c>
      <c r="L31" s="7">
        <f t="shared" si="15"/>
        <v>55</v>
      </c>
      <c r="M31" s="8" t="str">
        <f>IF(J31=4,RANK(L31,$AA$19:$AA$347,0)+COUNTIF($AA$1:AA30,AA31),"")&amp;IF(J31=5,RANK(L31,$AB$19:$AB$347,0)+COUNTIF($AB$1:AB30,AB31),"")&amp;IF(J31=6,RANK(L31,$AC$19:$AC$347,0)+COUNTIF($AC$1:AC30,AC31),"")&amp;IF(J31=7,RANK(L31,$AD$19:$AD$347,0)+COUNTIF($AD$1:AD30,AD31),"")&amp;IF(J31=8,RANK(L31,$AE$19:$AE$347,0)+COUNTIF($AE$1:AE30,AE31),"")&amp;IF(J31=9,RANK(L31,$AF$19:$AF$347,0)+COUNTIF($AF$1:AF30,AF31),"")&amp;IF(J31=10,RANK(L31,$AG$19:$AG$347,0)+COUNTIF($AG$1:AG30,AG31),"")&amp;IF(J31=11,RANK(L31,$AH$19:$AH$347,0)+COUNTIF($AH$1:AH30,AH31),"")</f>
        <v>13</v>
      </c>
      <c r="N31" s="9" t="s">
        <v>235</v>
      </c>
      <c r="Z31" s="10">
        <f t="shared" si="4"/>
        <v>109</v>
      </c>
      <c r="AA31" s="10" t="str">
        <f t="shared" si="5"/>
        <v/>
      </c>
      <c r="AB31" s="10" t="str">
        <f t="shared" si="6"/>
        <v/>
      </c>
      <c r="AC31" s="10" t="str">
        <f t="shared" si="7"/>
        <v/>
      </c>
      <c r="AD31" s="10" t="str">
        <f t="shared" si="8"/>
        <v/>
      </c>
      <c r="AE31" s="10" t="str">
        <f t="shared" si="9"/>
        <v/>
      </c>
      <c r="AF31" s="10">
        <f t="shared" si="10"/>
        <v>55</v>
      </c>
      <c r="AG31" s="10" t="str">
        <f t="shared" si="11"/>
        <v/>
      </c>
      <c r="AH31" s="10" t="str">
        <f t="shared" si="12"/>
        <v/>
      </c>
      <c r="AI31" s="13" t="str">
        <f t="shared" si="13"/>
        <v>12</v>
      </c>
      <c r="AJ31" s="11">
        <f t="shared" si="14"/>
        <v>12</v>
      </c>
    </row>
    <row r="32" spans="1:36" x14ac:dyDescent="0.25">
      <c r="A32" s="1">
        <v>14</v>
      </c>
      <c r="B32" s="4">
        <v>48</v>
      </c>
      <c r="C32" s="9" t="s">
        <v>523</v>
      </c>
      <c r="D32" s="9" t="s">
        <v>88</v>
      </c>
      <c r="E32" s="9" t="s">
        <v>99</v>
      </c>
      <c r="F32" s="9">
        <v>1396711354</v>
      </c>
      <c r="G32" s="9" t="s">
        <v>53</v>
      </c>
      <c r="H32" s="27"/>
      <c r="I32" s="6">
        <v>9</v>
      </c>
      <c r="J32" s="6">
        <v>9</v>
      </c>
      <c r="K32" s="9">
        <v>22</v>
      </c>
      <c r="L32" s="7">
        <f t="shared" si="15"/>
        <v>55</v>
      </c>
      <c r="M32" s="8" t="str">
        <f>IF(J32=4,RANK(L32,$AA$19:$AA$347,0)+COUNTIF($AA$1:AA31,AA32),"")&amp;IF(J32=5,RANK(L32,$AB$19:$AB$347,0)+COUNTIF($AB$1:AB31,AB32),"")&amp;IF(J32=6,RANK(L32,$AC$19:$AC$347,0)+COUNTIF($AC$1:AC31,AC32),"")&amp;IF(J32=7,RANK(L32,$AD$19:$AD$347,0)+COUNTIF($AD$1:AD31,AD32),"")&amp;IF(J32=8,RANK(L32,$AE$19:$AE$347,0)+COUNTIF($AE$1:AE31,AE32),"")&amp;IF(J32=9,RANK(L32,$AF$19:$AF$347,0)+COUNTIF($AF$1:AF31,AF32),"")&amp;IF(J32=10,RANK(L32,$AG$19:$AG$347,0)+COUNTIF($AG$1:AG31,AG32),"")&amp;IF(J32=11,RANK(L32,$AH$19:$AH$347,0)+COUNTIF($AH$1:AH31,AH32),"")</f>
        <v>14</v>
      </c>
      <c r="N32" s="9" t="s">
        <v>235</v>
      </c>
      <c r="Z32" s="10">
        <f t="shared" si="4"/>
        <v>109</v>
      </c>
      <c r="AA32" s="10" t="str">
        <f t="shared" si="5"/>
        <v/>
      </c>
      <c r="AB32" s="10" t="str">
        <f t="shared" si="6"/>
        <v/>
      </c>
      <c r="AC32" s="10" t="str">
        <f t="shared" si="7"/>
        <v/>
      </c>
      <c r="AD32" s="10" t="str">
        <f t="shared" si="8"/>
        <v/>
      </c>
      <c r="AE32" s="10" t="str">
        <f t="shared" si="9"/>
        <v/>
      </c>
      <c r="AF32" s="10">
        <f t="shared" si="10"/>
        <v>55</v>
      </c>
      <c r="AG32" s="10" t="str">
        <f t="shared" si="11"/>
        <v/>
      </c>
      <c r="AH32" s="10" t="str">
        <f t="shared" si="12"/>
        <v/>
      </c>
      <c r="AI32" s="13" t="str">
        <f t="shared" si="13"/>
        <v>12</v>
      </c>
      <c r="AJ32" s="11">
        <f t="shared" si="14"/>
        <v>12</v>
      </c>
    </row>
    <row r="33" spans="1:36" x14ac:dyDescent="0.25">
      <c r="A33" s="1">
        <v>15</v>
      </c>
      <c r="B33" s="4">
        <v>48</v>
      </c>
      <c r="C33" s="9" t="s">
        <v>151</v>
      </c>
      <c r="D33" s="9" t="s">
        <v>398</v>
      </c>
      <c r="E33" s="9" t="s">
        <v>37</v>
      </c>
      <c r="F33" s="9">
        <v>2182475809</v>
      </c>
      <c r="G33" s="9" t="s">
        <v>53</v>
      </c>
      <c r="H33" s="27"/>
      <c r="I33" s="6">
        <v>9</v>
      </c>
      <c r="J33" s="6">
        <v>9</v>
      </c>
      <c r="K33" s="9">
        <v>22</v>
      </c>
      <c r="L33" s="7">
        <f t="shared" si="15"/>
        <v>55</v>
      </c>
      <c r="M33" s="8" t="str">
        <f>IF(J33=4,RANK(L33,$AA$19:$AA$347,0)+COUNTIF($AA$1:AA32,AA33),"")&amp;IF(J33=5,RANK(L33,$AB$19:$AB$347,0)+COUNTIF($AB$1:AB32,AB33),"")&amp;IF(J33=6,RANK(L33,$AC$19:$AC$347,0)+COUNTIF($AC$1:AC32,AC33),"")&amp;IF(J33=7,RANK(L33,$AD$19:$AD$347,0)+COUNTIF($AD$1:AD32,AD33),"")&amp;IF(J33=8,RANK(L33,$AE$19:$AE$347,0)+COUNTIF($AE$1:AE32,AE33),"")&amp;IF(J33=9,RANK(L33,$AF$19:$AF$347,0)+COUNTIF($AF$1:AF32,AF33),"")&amp;IF(J33=10,RANK(L33,$AG$19:$AG$347,0)+COUNTIF($AG$1:AG32,AG33),"")&amp;IF(J33=11,RANK(L33,$AH$19:$AH$347,0)+COUNTIF($AH$1:AH32,AH33),"")</f>
        <v>15</v>
      </c>
      <c r="N33" s="9" t="s">
        <v>235</v>
      </c>
      <c r="Z33" s="10">
        <f t="shared" si="4"/>
        <v>109</v>
      </c>
      <c r="AA33" s="10" t="str">
        <f t="shared" si="5"/>
        <v/>
      </c>
      <c r="AB33" s="10" t="str">
        <f t="shared" si="6"/>
        <v/>
      </c>
      <c r="AC33" s="10" t="str">
        <f t="shared" si="7"/>
        <v/>
      </c>
      <c r="AD33" s="10" t="str">
        <f t="shared" si="8"/>
        <v/>
      </c>
      <c r="AE33" s="10" t="str">
        <f t="shared" si="9"/>
        <v/>
      </c>
      <c r="AF33" s="10">
        <f t="shared" si="10"/>
        <v>55</v>
      </c>
      <c r="AG33" s="10" t="str">
        <f t="shared" si="11"/>
        <v/>
      </c>
      <c r="AH33" s="10" t="str">
        <f t="shared" si="12"/>
        <v/>
      </c>
      <c r="AI33" s="13" t="str">
        <f t="shared" si="13"/>
        <v>12</v>
      </c>
      <c r="AJ33" s="11">
        <f t="shared" si="14"/>
        <v>12</v>
      </c>
    </row>
    <row r="34" spans="1:36" x14ac:dyDescent="0.25">
      <c r="A34" s="1">
        <v>16</v>
      </c>
      <c r="B34" s="4">
        <v>48</v>
      </c>
      <c r="C34" s="9" t="s">
        <v>614</v>
      </c>
      <c r="D34" s="9" t="s">
        <v>33</v>
      </c>
      <c r="E34" s="9" t="s">
        <v>40</v>
      </c>
      <c r="F34" s="9">
        <v>4137985200</v>
      </c>
      <c r="G34" s="9" t="s">
        <v>53</v>
      </c>
      <c r="H34" s="27"/>
      <c r="I34" s="6">
        <v>9</v>
      </c>
      <c r="J34" s="6">
        <v>9</v>
      </c>
      <c r="K34" s="9">
        <v>22</v>
      </c>
      <c r="L34" s="7">
        <f t="shared" si="15"/>
        <v>55</v>
      </c>
      <c r="M34" s="8" t="str">
        <f>IF(J34=4,RANK(L34,$AA$19:$AA$347,0)+COUNTIF($AA$1:AA33,AA34),"")&amp;IF(J34=5,RANK(L34,$AB$19:$AB$347,0)+COUNTIF($AB$1:AB33,AB34),"")&amp;IF(J34=6,RANK(L34,$AC$19:$AC$347,0)+COUNTIF($AC$1:AC33,AC34),"")&amp;IF(J34=7,RANK(L34,$AD$19:$AD$347,0)+COUNTIF($AD$1:AD33,AD34),"")&amp;IF(J34=8,RANK(L34,$AE$19:$AE$347,0)+COUNTIF($AE$1:AE33,AE34),"")&amp;IF(J34=9,RANK(L34,$AF$19:$AF$347,0)+COUNTIF($AF$1:AF33,AF34),"")&amp;IF(J34=10,RANK(L34,$AG$19:$AG$347,0)+COUNTIF($AG$1:AG33,AG34),"")&amp;IF(J34=11,RANK(L34,$AH$19:$AH$347,0)+COUNTIF($AH$1:AH33,AH34),"")</f>
        <v>16</v>
      </c>
      <c r="N34" s="9" t="s">
        <v>235</v>
      </c>
      <c r="Z34" s="10">
        <f t="shared" si="4"/>
        <v>109</v>
      </c>
      <c r="AA34" s="10" t="str">
        <f t="shared" si="5"/>
        <v/>
      </c>
      <c r="AB34" s="10" t="str">
        <f t="shared" si="6"/>
        <v/>
      </c>
      <c r="AC34" s="10" t="str">
        <f t="shared" si="7"/>
        <v/>
      </c>
      <c r="AD34" s="10" t="str">
        <f t="shared" si="8"/>
        <v/>
      </c>
      <c r="AE34" s="10" t="str">
        <f t="shared" si="9"/>
        <v/>
      </c>
      <c r="AF34" s="10">
        <f t="shared" si="10"/>
        <v>55</v>
      </c>
      <c r="AG34" s="10" t="str">
        <f t="shared" si="11"/>
        <v/>
      </c>
      <c r="AH34" s="10" t="str">
        <f t="shared" si="12"/>
        <v/>
      </c>
      <c r="AI34" s="13" t="str">
        <f t="shared" si="13"/>
        <v>12</v>
      </c>
      <c r="AJ34" s="11">
        <f t="shared" si="14"/>
        <v>12</v>
      </c>
    </row>
    <row r="35" spans="1:36" x14ac:dyDescent="0.25">
      <c r="A35" s="1">
        <v>17</v>
      </c>
      <c r="B35" s="4">
        <v>48</v>
      </c>
      <c r="C35" s="9" t="s">
        <v>615</v>
      </c>
      <c r="D35" s="9" t="s">
        <v>242</v>
      </c>
      <c r="E35" s="9" t="s">
        <v>616</v>
      </c>
      <c r="F35" s="9">
        <v>1418589701</v>
      </c>
      <c r="G35" s="9" t="s">
        <v>53</v>
      </c>
      <c r="H35" s="27"/>
      <c r="I35" s="6">
        <v>9</v>
      </c>
      <c r="J35" s="6">
        <v>9</v>
      </c>
      <c r="K35" s="9">
        <v>21</v>
      </c>
      <c r="L35" s="7">
        <f t="shared" si="15"/>
        <v>52.5</v>
      </c>
      <c r="M35" s="8" t="str">
        <f>IF(J35=4,RANK(L35,$AA$19:$AA$347,0)+COUNTIF($AA$1:AA34,AA35),"")&amp;IF(J35=5,RANK(L35,$AB$19:$AB$347,0)+COUNTIF($AB$1:AB34,AB35),"")&amp;IF(J35=6,RANK(L35,$AC$19:$AC$347,0)+COUNTIF($AC$1:AC34,AC35),"")&amp;IF(J35=7,RANK(L35,$AD$19:$AD$347,0)+COUNTIF($AD$1:AD34,AD35),"")&amp;IF(J35=8,RANK(L35,$AE$19:$AE$347,0)+COUNTIF($AE$1:AE34,AE35),"")&amp;IF(J35=9,RANK(L35,$AF$19:$AF$347,0)+COUNTIF($AF$1:AF34,AF35),"")&amp;IF(J35=10,RANK(L35,$AG$19:$AG$347,0)+COUNTIF($AG$1:AG34,AG35),"")&amp;IF(J35=11,RANK(L35,$AH$19:$AH$347,0)+COUNTIF($AH$1:AH34,AH35),"")</f>
        <v>17</v>
      </c>
      <c r="N35" s="9" t="s">
        <v>235</v>
      </c>
      <c r="Z35" s="10">
        <f t="shared" si="4"/>
        <v>109</v>
      </c>
      <c r="AA35" s="10" t="str">
        <f t="shared" si="5"/>
        <v/>
      </c>
      <c r="AB35" s="10" t="str">
        <f t="shared" si="6"/>
        <v/>
      </c>
      <c r="AC35" s="10" t="str">
        <f t="shared" si="7"/>
        <v/>
      </c>
      <c r="AD35" s="10" t="str">
        <f t="shared" si="8"/>
        <v/>
      </c>
      <c r="AE35" s="10" t="str">
        <f t="shared" si="9"/>
        <v/>
      </c>
      <c r="AF35" s="10">
        <f t="shared" si="10"/>
        <v>52.5</v>
      </c>
      <c r="AG35" s="10" t="str">
        <f t="shared" si="11"/>
        <v/>
      </c>
      <c r="AH35" s="10" t="str">
        <f t="shared" si="12"/>
        <v/>
      </c>
      <c r="AI35" s="13" t="str">
        <f t="shared" si="13"/>
        <v>17</v>
      </c>
      <c r="AJ35" s="11">
        <f t="shared" si="14"/>
        <v>17</v>
      </c>
    </row>
    <row r="36" spans="1:36" x14ac:dyDescent="0.25">
      <c r="A36" s="1">
        <v>18</v>
      </c>
      <c r="B36" s="4">
        <v>48</v>
      </c>
      <c r="C36" s="9" t="s">
        <v>617</v>
      </c>
      <c r="D36" s="9" t="s">
        <v>51</v>
      </c>
      <c r="E36" s="9" t="s">
        <v>37</v>
      </c>
      <c r="F36" s="9">
        <v>709646554</v>
      </c>
      <c r="G36" s="9" t="s">
        <v>43</v>
      </c>
      <c r="H36" s="27"/>
      <c r="I36" s="6">
        <v>9</v>
      </c>
      <c r="J36" s="6">
        <v>9</v>
      </c>
      <c r="K36" s="9">
        <v>21</v>
      </c>
      <c r="L36" s="7">
        <f t="shared" si="15"/>
        <v>52.5</v>
      </c>
      <c r="M36" s="8" t="str">
        <f>IF(J36=4,RANK(L36,$AA$19:$AA$347,0)+COUNTIF($AA$1:AA35,AA36),"")&amp;IF(J36=5,RANK(L36,$AB$19:$AB$347,0)+COUNTIF($AB$1:AB35,AB36),"")&amp;IF(J36=6,RANK(L36,$AC$19:$AC$347,0)+COUNTIF($AC$1:AC35,AC36),"")&amp;IF(J36=7,RANK(L36,$AD$19:$AD$347,0)+COUNTIF($AD$1:AD35,AD36),"")&amp;IF(J36=8,RANK(L36,$AE$19:$AE$347,0)+COUNTIF($AE$1:AE35,AE36),"")&amp;IF(J36=9,RANK(L36,$AF$19:$AF$347,0)+COUNTIF($AF$1:AF35,AF36),"")&amp;IF(J36=10,RANK(L36,$AG$19:$AG$347,0)+COUNTIF($AG$1:AG35,AG36),"")&amp;IF(J36=11,RANK(L36,$AH$19:$AH$347,0)+COUNTIF($AH$1:AH35,AH36),"")</f>
        <v>18</v>
      </c>
      <c r="N36" s="9" t="s">
        <v>235</v>
      </c>
      <c r="Z36" s="10">
        <f t="shared" si="4"/>
        <v>109</v>
      </c>
      <c r="AA36" s="10" t="str">
        <f t="shared" si="5"/>
        <v/>
      </c>
      <c r="AB36" s="10" t="str">
        <f t="shared" si="6"/>
        <v/>
      </c>
      <c r="AC36" s="10" t="str">
        <f t="shared" si="7"/>
        <v/>
      </c>
      <c r="AD36" s="10" t="str">
        <f t="shared" si="8"/>
        <v/>
      </c>
      <c r="AE36" s="10" t="str">
        <f t="shared" si="9"/>
        <v/>
      </c>
      <c r="AF36" s="10">
        <f t="shared" si="10"/>
        <v>52.5</v>
      </c>
      <c r="AG36" s="10" t="str">
        <f t="shared" si="11"/>
        <v/>
      </c>
      <c r="AH36" s="10" t="str">
        <f t="shared" si="12"/>
        <v/>
      </c>
      <c r="AI36" s="13" t="str">
        <f t="shared" si="13"/>
        <v>17</v>
      </c>
      <c r="AJ36" s="11">
        <f t="shared" si="14"/>
        <v>17</v>
      </c>
    </row>
    <row r="37" spans="1:36" x14ac:dyDescent="0.25">
      <c r="A37" s="1">
        <v>19</v>
      </c>
      <c r="B37" s="4">
        <v>48</v>
      </c>
      <c r="C37" s="9" t="s">
        <v>259</v>
      </c>
      <c r="D37" s="9" t="s">
        <v>61</v>
      </c>
      <c r="E37" s="9" t="s">
        <v>37</v>
      </c>
      <c r="F37" s="9">
        <v>1868691426</v>
      </c>
      <c r="G37" s="9" t="s">
        <v>41</v>
      </c>
      <c r="H37" s="27"/>
      <c r="I37" s="6">
        <v>9</v>
      </c>
      <c r="J37" s="6">
        <v>9</v>
      </c>
      <c r="K37" s="9">
        <v>21</v>
      </c>
      <c r="L37" s="7">
        <f t="shared" si="15"/>
        <v>52.5</v>
      </c>
      <c r="M37" s="8" t="str">
        <f>IF(J37=4,RANK(L37,$AA$19:$AA$347,0)+COUNTIF($AA$1:AA36,AA37),"")&amp;IF(J37=5,RANK(L37,$AB$19:$AB$347,0)+COUNTIF($AB$1:AB36,AB37),"")&amp;IF(J37=6,RANK(L37,$AC$19:$AC$347,0)+COUNTIF($AC$1:AC36,AC37),"")&amp;IF(J37=7,RANK(L37,$AD$19:$AD$347,0)+COUNTIF($AD$1:AD36,AD37),"")&amp;IF(J37=8,RANK(L37,$AE$19:$AE$347,0)+COUNTIF($AE$1:AE36,AE37),"")&amp;IF(J37=9,RANK(L37,$AF$19:$AF$347,0)+COUNTIF($AF$1:AF36,AF37),"")&amp;IF(J37=10,RANK(L37,$AG$19:$AG$347,0)+COUNTIF($AG$1:AG36,AG37),"")&amp;IF(J37=11,RANK(L37,$AH$19:$AH$347,0)+COUNTIF($AH$1:AH36,AH37),"")</f>
        <v>19</v>
      </c>
      <c r="N37" s="9" t="s">
        <v>235</v>
      </c>
      <c r="Z37" s="10">
        <f t="shared" si="4"/>
        <v>109</v>
      </c>
      <c r="AA37" s="10" t="str">
        <f t="shared" si="5"/>
        <v/>
      </c>
      <c r="AB37" s="10" t="str">
        <f t="shared" si="6"/>
        <v/>
      </c>
      <c r="AC37" s="10" t="str">
        <f t="shared" si="7"/>
        <v/>
      </c>
      <c r="AD37" s="10" t="str">
        <f t="shared" si="8"/>
        <v/>
      </c>
      <c r="AE37" s="10" t="str">
        <f t="shared" si="9"/>
        <v/>
      </c>
      <c r="AF37" s="10">
        <f t="shared" si="10"/>
        <v>52.5</v>
      </c>
      <c r="AG37" s="10" t="str">
        <f t="shared" si="11"/>
        <v/>
      </c>
      <c r="AH37" s="10" t="str">
        <f t="shared" si="12"/>
        <v/>
      </c>
      <c r="AI37" s="13" t="str">
        <f t="shared" si="13"/>
        <v>17</v>
      </c>
      <c r="AJ37" s="11">
        <f t="shared" si="14"/>
        <v>17</v>
      </c>
    </row>
    <row r="38" spans="1:36" x14ac:dyDescent="0.25">
      <c r="A38" s="1">
        <v>20</v>
      </c>
      <c r="B38" s="4">
        <v>48</v>
      </c>
      <c r="C38" s="9" t="s">
        <v>618</v>
      </c>
      <c r="D38" s="9" t="s">
        <v>88</v>
      </c>
      <c r="E38" s="9" t="s">
        <v>37</v>
      </c>
      <c r="F38" s="9">
        <v>1680350215</v>
      </c>
      <c r="G38" s="9" t="s">
        <v>43</v>
      </c>
      <c r="H38" s="27"/>
      <c r="I38" s="6">
        <v>9</v>
      </c>
      <c r="J38" s="6">
        <v>9</v>
      </c>
      <c r="K38" s="9">
        <v>21</v>
      </c>
      <c r="L38" s="7">
        <f t="shared" si="15"/>
        <v>52.5</v>
      </c>
      <c r="M38" s="8" t="str">
        <f>IF(J38=4,RANK(L38,$AA$19:$AA$347,0)+COUNTIF($AA$1:AA37,AA38),"")&amp;IF(J38=5,RANK(L38,$AB$19:$AB$347,0)+COUNTIF($AB$1:AB37,AB38),"")&amp;IF(J38=6,RANK(L38,$AC$19:$AC$347,0)+COUNTIF($AC$1:AC37,AC38),"")&amp;IF(J38=7,RANK(L38,$AD$19:$AD$347,0)+COUNTIF($AD$1:AD37,AD38),"")&amp;IF(J38=8,RANK(L38,$AE$19:$AE$347,0)+COUNTIF($AE$1:AE37,AE38),"")&amp;IF(J38=9,RANK(L38,$AF$19:$AF$347,0)+COUNTIF($AF$1:AF37,AF38),"")&amp;IF(J38=10,RANK(L38,$AG$19:$AG$347,0)+COUNTIF($AG$1:AG37,AG38),"")&amp;IF(J38=11,RANK(L38,$AH$19:$AH$347,0)+COUNTIF($AH$1:AH37,AH38),"")</f>
        <v>20</v>
      </c>
      <c r="N38" s="9" t="s">
        <v>235</v>
      </c>
      <c r="Z38" s="10">
        <f t="shared" si="4"/>
        <v>109</v>
      </c>
      <c r="AA38" s="10" t="str">
        <f t="shared" si="5"/>
        <v/>
      </c>
      <c r="AB38" s="10" t="str">
        <f t="shared" si="6"/>
        <v/>
      </c>
      <c r="AC38" s="10" t="str">
        <f t="shared" si="7"/>
        <v/>
      </c>
      <c r="AD38" s="10" t="str">
        <f t="shared" si="8"/>
        <v/>
      </c>
      <c r="AE38" s="10" t="str">
        <f t="shared" si="9"/>
        <v/>
      </c>
      <c r="AF38" s="10">
        <f t="shared" si="10"/>
        <v>52.5</v>
      </c>
      <c r="AG38" s="10" t="str">
        <f t="shared" si="11"/>
        <v/>
      </c>
      <c r="AH38" s="10" t="str">
        <f t="shared" si="12"/>
        <v/>
      </c>
      <c r="AI38" s="13" t="str">
        <f t="shared" si="13"/>
        <v>17</v>
      </c>
      <c r="AJ38" s="11">
        <f t="shared" si="14"/>
        <v>17</v>
      </c>
    </row>
    <row r="39" spans="1:36" x14ac:dyDescent="0.25">
      <c r="A39" s="1">
        <v>21</v>
      </c>
      <c r="B39" s="4">
        <v>48</v>
      </c>
      <c r="C39" s="9" t="s">
        <v>619</v>
      </c>
      <c r="D39" s="9" t="s">
        <v>230</v>
      </c>
      <c r="E39" s="9" t="s">
        <v>154</v>
      </c>
      <c r="F39" s="9">
        <v>1787584437</v>
      </c>
      <c r="G39" s="9" t="s">
        <v>53</v>
      </c>
      <c r="H39" s="27"/>
      <c r="I39" s="6">
        <v>9</v>
      </c>
      <c r="J39" s="6">
        <v>9</v>
      </c>
      <c r="K39" s="9">
        <v>21</v>
      </c>
      <c r="L39" s="7">
        <f t="shared" si="15"/>
        <v>52.5</v>
      </c>
      <c r="M39" s="8" t="str">
        <f>IF(J39=4,RANK(L39,$AA$19:$AA$347,0)+COUNTIF($AA$1:AA38,AA39),"")&amp;IF(J39=5,RANK(L39,$AB$19:$AB$347,0)+COUNTIF($AB$1:AB38,AB39),"")&amp;IF(J39=6,RANK(L39,$AC$19:$AC$347,0)+COUNTIF($AC$1:AC38,AC39),"")&amp;IF(J39=7,RANK(L39,$AD$19:$AD$347,0)+COUNTIF($AD$1:AD38,AD39),"")&amp;IF(J39=8,RANK(L39,$AE$19:$AE$347,0)+COUNTIF($AE$1:AE38,AE39),"")&amp;IF(J39=9,RANK(L39,$AF$19:$AF$347,0)+COUNTIF($AF$1:AF38,AF39),"")&amp;IF(J39=10,RANK(L39,$AG$19:$AG$347,0)+COUNTIF($AG$1:AG38,AG39),"")&amp;IF(J39=11,RANK(L39,$AH$19:$AH$347,0)+COUNTIF($AH$1:AH38,AH39),"")</f>
        <v>21</v>
      </c>
      <c r="N39" s="9" t="s">
        <v>235</v>
      </c>
      <c r="Z39" s="10">
        <f t="shared" si="4"/>
        <v>109</v>
      </c>
      <c r="AA39" s="10" t="str">
        <f t="shared" si="5"/>
        <v/>
      </c>
      <c r="AB39" s="10" t="str">
        <f t="shared" si="6"/>
        <v/>
      </c>
      <c r="AC39" s="10" t="str">
        <f t="shared" si="7"/>
        <v/>
      </c>
      <c r="AD39" s="10" t="str">
        <f t="shared" si="8"/>
        <v/>
      </c>
      <c r="AE39" s="10" t="str">
        <f t="shared" si="9"/>
        <v/>
      </c>
      <c r="AF39" s="10">
        <f t="shared" si="10"/>
        <v>52.5</v>
      </c>
      <c r="AG39" s="10" t="str">
        <f t="shared" si="11"/>
        <v/>
      </c>
      <c r="AH39" s="10" t="str">
        <f t="shared" si="12"/>
        <v/>
      </c>
      <c r="AI39" s="13" t="str">
        <f t="shared" si="13"/>
        <v>17</v>
      </c>
      <c r="AJ39" s="11">
        <f t="shared" si="14"/>
        <v>17</v>
      </c>
    </row>
    <row r="40" spans="1:36" x14ac:dyDescent="0.25">
      <c r="A40" s="1">
        <v>22</v>
      </c>
      <c r="B40" s="4">
        <v>48</v>
      </c>
      <c r="C40" s="9" t="s">
        <v>111</v>
      </c>
      <c r="D40" s="9" t="s">
        <v>91</v>
      </c>
      <c r="E40" s="9" t="s">
        <v>163</v>
      </c>
      <c r="F40" s="9">
        <v>3085374581</v>
      </c>
      <c r="G40" s="9" t="s">
        <v>43</v>
      </c>
      <c r="H40" s="27"/>
      <c r="I40" s="6">
        <v>9</v>
      </c>
      <c r="J40" s="6">
        <v>9</v>
      </c>
      <c r="K40" s="9">
        <v>21</v>
      </c>
      <c r="L40" s="7">
        <f t="shared" si="15"/>
        <v>52.5</v>
      </c>
      <c r="M40" s="8" t="str">
        <f>IF(J40=4,RANK(L40,$AA$19:$AA$347,0)+COUNTIF($AA$1:AA39,AA40),"")&amp;IF(J40=5,RANK(L40,$AB$19:$AB$347,0)+COUNTIF($AB$1:AB39,AB40),"")&amp;IF(J40=6,RANK(L40,$AC$19:$AC$347,0)+COUNTIF($AC$1:AC39,AC40),"")&amp;IF(J40=7,RANK(L40,$AD$19:$AD$347,0)+COUNTIF($AD$1:AD39,AD40),"")&amp;IF(J40=8,RANK(L40,$AE$19:$AE$347,0)+COUNTIF($AE$1:AE39,AE40),"")&amp;IF(J40=9,RANK(L40,$AF$19:$AF$347,0)+COUNTIF($AF$1:AF39,AF40),"")&amp;IF(J40=10,RANK(L40,$AG$19:$AG$347,0)+COUNTIF($AG$1:AG39,AG40),"")&amp;IF(J40=11,RANK(L40,$AH$19:$AH$347,0)+COUNTIF($AH$1:AH39,AH40),"")</f>
        <v>22</v>
      </c>
      <c r="N40" s="9" t="s">
        <v>235</v>
      </c>
      <c r="Z40" s="10">
        <f t="shared" si="4"/>
        <v>109</v>
      </c>
      <c r="AA40" s="10" t="str">
        <f t="shared" si="5"/>
        <v/>
      </c>
      <c r="AB40" s="10" t="str">
        <f t="shared" si="6"/>
        <v/>
      </c>
      <c r="AC40" s="10" t="str">
        <f t="shared" si="7"/>
        <v/>
      </c>
      <c r="AD40" s="10" t="str">
        <f t="shared" si="8"/>
        <v/>
      </c>
      <c r="AE40" s="10" t="str">
        <f t="shared" si="9"/>
        <v/>
      </c>
      <c r="AF40" s="10">
        <f t="shared" si="10"/>
        <v>52.5</v>
      </c>
      <c r="AG40" s="10" t="str">
        <f t="shared" si="11"/>
        <v/>
      </c>
      <c r="AH40" s="10" t="str">
        <f t="shared" si="12"/>
        <v/>
      </c>
      <c r="AI40" s="13" t="str">
        <f t="shared" si="13"/>
        <v>17</v>
      </c>
      <c r="AJ40" s="11">
        <f t="shared" si="14"/>
        <v>17</v>
      </c>
    </row>
    <row r="41" spans="1:36" x14ac:dyDescent="0.25">
      <c r="A41" s="1">
        <v>23</v>
      </c>
      <c r="B41" s="4">
        <v>48</v>
      </c>
      <c r="C41" s="9" t="s">
        <v>620</v>
      </c>
      <c r="D41" s="9" t="s">
        <v>98</v>
      </c>
      <c r="E41" s="9" t="s">
        <v>37</v>
      </c>
      <c r="F41" s="9">
        <v>2370560847</v>
      </c>
      <c r="G41" s="9" t="s">
        <v>43</v>
      </c>
      <c r="H41" s="27"/>
      <c r="I41" s="6">
        <v>9</v>
      </c>
      <c r="J41" s="6">
        <v>9</v>
      </c>
      <c r="K41" s="9">
        <v>21</v>
      </c>
      <c r="L41" s="7">
        <f t="shared" si="15"/>
        <v>52.5</v>
      </c>
      <c r="M41" s="8" t="str">
        <f>IF(J41=4,RANK(L41,$AA$19:$AA$347,0)+COUNTIF($AA$1:AA40,AA41),"")&amp;IF(J41=5,RANK(L41,$AB$19:$AB$347,0)+COUNTIF($AB$1:AB40,AB41),"")&amp;IF(J41=6,RANK(L41,$AC$19:$AC$347,0)+COUNTIF($AC$1:AC40,AC41),"")&amp;IF(J41=7,RANK(L41,$AD$19:$AD$347,0)+COUNTIF($AD$1:AD40,AD41),"")&amp;IF(J41=8,RANK(L41,$AE$19:$AE$347,0)+COUNTIF($AE$1:AE40,AE41),"")&amp;IF(J41=9,RANK(L41,$AF$19:$AF$347,0)+COUNTIF($AF$1:AF40,AF41),"")&amp;IF(J41=10,RANK(L41,$AG$19:$AG$347,0)+COUNTIF($AG$1:AG40,AG41),"")&amp;IF(J41=11,RANK(L41,$AH$19:$AH$347,0)+COUNTIF($AH$1:AH40,AH41),"")</f>
        <v>23</v>
      </c>
      <c r="N41" s="9" t="s">
        <v>235</v>
      </c>
      <c r="Z41" s="10">
        <f t="shared" si="4"/>
        <v>109</v>
      </c>
      <c r="AA41" s="10" t="str">
        <f t="shared" si="5"/>
        <v/>
      </c>
      <c r="AB41" s="10" t="str">
        <f t="shared" si="6"/>
        <v/>
      </c>
      <c r="AC41" s="10" t="str">
        <f t="shared" si="7"/>
        <v/>
      </c>
      <c r="AD41" s="10" t="str">
        <f t="shared" si="8"/>
        <v/>
      </c>
      <c r="AE41" s="10" t="str">
        <f t="shared" si="9"/>
        <v/>
      </c>
      <c r="AF41" s="10">
        <f t="shared" si="10"/>
        <v>52.5</v>
      </c>
      <c r="AG41" s="10" t="str">
        <f t="shared" si="11"/>
        <v/>
      </c>
      <c r="AH41" s="10" t="str">
        <f t="shared" si="12"/>
        <v/>
      </c>
      <c r="AI41" s="13" t="str">
        <f t="shared" si="13"/>
        <v>17</v>
      </c>
      <c r="AJ41" s="11">
        <f t="shared" si="14"/>
        <v>17</v>
      </c>
    </row>
    <row r="42" spans="1:36" x14ac:dyDescent="0.25">
      <c r="A42" s="1">
        <v>24</v>
      </c>
      <c r="B42" s="4">
        <v>48</v>
      </c>
      <c r="C42" s="9" t="s">
        <v>305</v>
      </c>
      <c r="D42" s="9" t="s">
        <v>98</v>
      </c>
      <c r="E42" s="9" t="s">
        <v>180</v>
      </c>
      <c r="F42" s="9">
        <v>517784962</v>
      </c>
      <c r="G42" s="9" t="s">
        <v>43</v>
      </c>
      <c r="H42" s="27"/>
      <c r="I42" s="6">
        <v>9</v>
      </c>
      <c r="J42" s="6">
        <v>9</v>
      </c>
      <c r="K42" s="9">
        <v>21</v>
      </c>
      <c r="L42" s="7">
        <f t="shared" si="15"/>
        <v>52.5</v>
      </c>
      <c r="M42" s="8" t="str">
        <f>IF(J42=4,RANK(L42,$AA$19:$AA$347,0)+COUNTIF($AA$1:AA41,AA42),"")&amp;IF(J42=5,RANK(L42,$AB$19:$AB$347,0)+COUNTIF($AB$1:AB41,AB42),"")&amp;IF(J42=6,RANK(L42,$AC$19:$AC$347,0)+COUNTIF($AC$1:AC41,AC42),"")&amp;IF(J42=7,RANK(L42,$AD$19:$AD$347,0)+COUNTIF($AD$1:AD41,AD42),"")&amp;IF(J42=8,RANK(L42,$AE$19:$AE$347,0)+COUNTIF($AE$1:AE41,AE42),"")&amp;IF(J42=9,RANK(L42,$AF$19:$AF$347,0)+COUNTIF($AF$1:AF41,AF42),"")&amp;IF(J42=10,RANK(L42,$AG$19:$AG$347,0)+COUNTIF($AG$1:AG41,AG42),"")&amp;IF(J42=11,RANK(L42,$AH$19:$AH$347,0)+COUNTIF($AH$1:AH41,AH42),"")</f>
        <v>24</v>
      </c>
      <c r="N42" s="9" t="s">
        <v>235</v>
      </c>
      <c r="Z42" s="10">
        <f t="shared" si="4"/>
        <v>109</v>
      </c>
      <c r="AA42" s="10" t="str">
        <f t="shared" si="5"/>
        <v/>
      </c>
      <c r="AB42" s="10" t="str">
        <f t="shared" si="6"/>
        <v/>
      </c>
      <c r="AC42" s="10" t="str">
        <f t="shared" si="7"/>
        <v/>
      </c>
      <c r="AD42" s="10" t="str">
        <f t="shared" si="8"/>
        <v/>
      </c>
      <c r="AE42" s="10" t="str">
        <f t="shared" si="9"/>
        <v/>
      </c>
      <c r="AF42" s="10">
        <f t="shared" si="10"/>
        <v>52.5</v>
      </c>
      <c r="AG42" s="10" t="str">
        <f t="shared" si="11"/>
        <v/>
      </c>
      <c r="AH42" s="10" t="str">
        <f t="shared" si="12"/>
        <v/>
      </c>
      <c r="AI42" s="13" t="str">
        <f t="shared" si="13"/>
        <v>17</v>
      </c>
      <c r="AJ42" s="11">
        <f t="shared" si="14"/>
        <v>17</v>
      </c>
    </row>
    <row r="43" spans="1:36" x14ac:dyDescent="0.25">
      <c r="A43" s="1">
        <v>25</v>
      </c>
      <c r="B43" s="4">
        <v>48</v>
      </c>
      <c r="C43" s="9" t="s">
        <v>621</v>
      </c>
      <c r="D43" s="9" t="s">
        <v>46</v>
      </c>
      <c r="E43" s="9" t="s">
        <v>320</v>
      </c>
      <c r="F43" s="9">
        <v>1838620113</v>
      </c>
      <c r="G43" s="9" t="s">
        <v>41</v>
      </c>
      <c r="H43" s="27"/>
      <c r="I43" s="6">
        <v>9</v>
      </c>
      <c r="J43" s="6">
        <v>9</v>
      </c>
      <c r="K43" s="9">
        <v>21</v>
      </c>
      <c r="L43" s="7">
        <f t="shared" si="15"/>
        <v>52.5</v>
      </c>
      <c r="M43" s="8" t="str">
        <f>IF(J43=4,RANK(L43,$AA$19:$AA$347,0)+COUNTIF($AA$1:AA42,AA43),"")&amp;IF(J43=5,RANK(L43,$AB$19:$AB$347,0)+COUNTIF($AB$1:AB42,AB43),"")&amp;IF(J43=6,RANK(L43,$AC$19:$AC$347,0)+COUNTIF($AC$1:AC42,AC43),"")&amp;IF(J43=7,RANK(L43,$AD$19:$AD$347,0)+COUNTIF($AD$1:AD42,AD43),"")&amp;IF(J43=8,RANK(L43,$AE$19:$AE$347,0)+COUNTIF($AE$1:AE42,AE43),"")&amp;IF(J43=9,RANK(L43,$AF$19:$AF$347,0)+COUNTIF($AF$1:AF42,AF43),"")&amp;IF(J43=10,RANK(L43,$AG$19:$AG$347,0)+COUNTIF($AG$1:AG42,AG43),"")&amp;IF(J43=11,RANK(L43,$AH$19:$AH$347,0)+COUNTIF($AH$1:AH42,AH43),"")</f>
        <v>25</v>
      </c>
      <c r="N43" s="9" t="s">
        <v>235</v>
      </c>
      <c r="Z43" s="10">
        <f t="shared" si="4"/>
        <v>109</v>
      </c>
      <c r="AA43" s="10" t="str">
        <f t="shared" si="5"/>
        <v/>
      </c>
      <c r="AB43" s="10" t="str">
        <f t="shared" si="6"/>
        <v/>
      </c>
      <c r="AC43" s="10" t="str">
        <f t="shared" si="7"/>
        <v/>
      </c>
      <c r="AD43" s="10" t="str">
        <f t="shared" si="8"/>
        <v/>
      </c>
      <c r="AE43" s="10" t="str">
        <f t="shared" si="9"/>
        <v/>
      </c>
      <c r="AF43" s="10">
        <f t="shared" si="10"/>
        <v>52.5</v>
      </c>
      <c r="AG43" s="10" t="str">
        <f t="shared" si="11"/>
        <v/>
      </c>
      <c r="AH43" s="10" t="str">
        <f t="shared" si="12"/>
        <v/>
      </c>
      <c r="AI43" s="13" t="str">
        <f t="shared" si="13"/>
        <v>17</v>
      </c>
      <c r="AJ43" s="11">
        <f t="shared" si="14"/>
        <v>17</v>
      </c>
    </row>
    <row r="44" spans="1:36" x14ac:dyDescent="0.25">
      <c r="A44" s="1">
        <v>26</v>
      </c>
      <c r="B44" s="4">
        <v>48</v>
      </c>
      <c r="C44" s="9" t="s">
        <v>622</v>
      </c>
      <c r="D44" s="9" t="s">
        <v>88</v>
      </c>
      <c r="E44" s="9" t="s">
        <v>180</v>
      </c>
      <c r="F44" s="9">
        <v>1605325962</v>
      </c>
      <c r="G44" s="9" t="s">
        <v>118</v>
      </c>
      <c r="H44" s="27"/>
      <c r="I44" s="6">
        <v>9</v>
      </c>
      <c r="J44" s="6">
        <v>9</v>
      </c>
      <c r="K44" s="9">
        <v>21</v>
      </c>
      <c r="L44" s="7">
        <f t="shared" si="15"/>
        <v>52.5</v>
      </c>
      <c r="M44" s="8" t="str">
        <f>IF(J44=4,RANK(L44,$AA$19:$AA$347,0)+COUNTIF($AA$1:AA43,AA44),"")&amp;IF(J44=5,RANK(L44,$AB$19:$AB$347,0)+COUNTIF($AB$1:AB43,AB44),"")&amp;IF(J44=6,RANK(L44,$AC$19:$AC$347,0)+COUNTIF($AC$1:AC43,AC44),"")&amp;IF(J44=7,RANK(L44,$AD$19:$AD$347,0)+COUNTIF($AD$1:AD43,AD44),"")&amp;IF(J44=8,RANK(L44,$AE$19:$AE$347,0)+COUNTIF($AE$1:AE43,AE44),"")&amp;IF(J44=9,RANK(L44,$AF$19:$AF$347,0)+COUNTIF($AF$1:AF43,AF44),"")&amp;IF(J44=10,RANK(L44,$AG$19:$AG$347,0)+COUNTIF($AG$1:AG43,AG44),"")&amp;IF(J44=11,RANK(L44,$AH$19:$AH$347,0)+COUNTIF($AH$1:AH43,AH44),"")</f>
        <v>26</v>
      </c>
      <c r="N44" s="9" t="s">
        <v>235</v>
      </c>
      <c r="Z44" s="10">
        <f t="shared" si="4"/>
        <v>109</v>
      </c>
      <c r="AA44" s="10" t="str">
        <f t="shared" si="5"/>
        <v/>
      </c>
      <c r="AB44" s="10" t="str">
        <f t="shared" si="6"/>
        <v/>
      </c>
      <c r="AC44" s="10" t="str">
        <f t="shared" si="7"/>
        <v/>
      </c>
      <c r="AD44" s="10" t="str">
        <f t="shared" si="8"/>
        <v/>
      </c>
      <c r="AE44" s="10" t="str">
        <f t="shared" si="9"/>
        <v/>
      </c>
      <c r="AF44" s="10">
        <f t="shared" si="10"/>
        <v>52.5</v>
      </c>
      <c r="AG44" s="10" t="str">
        <f t="shared" si="11"/>
        <v/>
      </c>
      <c r="AH44" s="10" t="str">
        <f t="shared" si="12"/>
        <v/>
      </c>
      <c r="AI44" s="13" t="str">
        <f t="shared" si="13"/>
        <v>17</v>
      </c>
      <c r="AJ44" s="11">
        <f t="shared" si="14"/>
        <v>17</v>
      </c>
    </row>
    <row r="45" spans="1:36" x14ac:dyDescent="0.25">
      <c r="A45" s="1">
        <v>27</v>
      </c>
      <c r="B45" s="4">
        <v>48</v>
      </c>
      <c r="C45" s="9" t="s">
        <v>623</v>
      </c>
      <c r="D45" s="9" t="s">
        <v>51</v>
      </c>
      <c r="E45" s="9" t="s">
        <v>37</v>
      </c>
      <c r="F45" s="9">
        <v>730293017</v>
      </c>
      <c r="G45" s="9" t="s">
        <v>43</v>
      </c>
      <c r="H45" s="27"/>
      <c r="I45" s="6">
        <v>9</v>
      </c>
      <c r="J45" s="6">
        <v>9</v>
      </c>
      <c r="K45" s="9">
        <v>21</v>
      </c>
      <c r="L45" s="7">
        <f t="shared" si="15"/>
        <v>52.5</v>
      </c>
      <c r="M45" s="8" t="str">
        <f>IF(J45=4,RANK(L45,$AA$19:$AA$347,0)+COUNTIF($AA$1:AA44,AA45),"")&amp;IF(J45=5,RANK(L45,$AB$19:$AB$347,0)+COUNTIF($AB$1:AB44,AB45),"")&amp;IF(J45=6,RANK(L45,$AC$19:$AC$347,0)+COUNTIF($AC$1:AC44,AC45),"")&amp;IF(J45=7,RANK(L45,$AD$19:$AD$347,0)+COUNTIF($AD$1:AD44,AD45),"")&amp;IF(J45=8,RANK(L45,$AE$19:$AE$347,0)+COUNTIF($AE$1:AE44,AE45),"")&amp;IF(J45=9,RANK(L45,$AF$19:$AF$347,0)+COUNTIF($AF$1:AF44,AF45),"")&amp;IF(J45=10,RANK(L45,$AG$19:$AG$347,0)+COUNTIF($AG$1:AG44,AG45),"")&amp;IF(J45=11,RANK(L45,$AH$19:$AH$347,0)+COUNTIF($AH$1:AH44,AH45),"")</f>
        <v>27</v>
      </c>
      <c r="N45" s="9" t="s">
        <v>235</v>
      </c>
      <c r="Z45" s="10">
        <f t="shared" si="4"/>
        <v>109</v>
      </c>
      <c r="AA45" s="10" t="str">
        <f t="shared" si="5"/>
        <v/>
      </c>
      <c r="AB45" s="10" t="str">
        <f t="shared" si="6"/>
        <v/>
      </c>
      <c r="AC45" s="10" t="str">
        <f t="shared" si="7"/>
        <v/>
      </c>
      <c r="AD45" s="10" t="str">
        <f t="shared" si="8"/>
        <v/>
      </c>
      <c r="AE45" s="10" t="str">
        <f t="shared" si="9"/>
        <v/>
      </c>
      <c r="AF45" s="10">
        <f t="shared" si="10"/>
        <v>52.5</v>
      </c>
      <c r="AG45" s="10" t="str">
        <f t="shared" si="11"/>
        <v/>
      </c>
      <c r="AH45" s="10" t="str">
        <f t="shared" si="12"/>
        <v/>
      </c>
      <c r="AI45" s="13" t="str">
        <f t="shared" si="13"/>
        <v>17</v>
      </c>
      <c r="AJ45" s="11">
        <f t="shared" si="14"/>
        <v>17</v>
      </c>
    </row>
    <row r="46" spans="1:36" x14ac:dyDescent="0.25">
      <c r="A46" s="1">
        <v>28</v>
      </c>
      <c r="B46" s="4">
        <v>48</v>
      </c>
      <c r="C46" s="9" t="s">
        <v>624</v>
      </c>
      <c r="D46" s="9" t="s">
        <v>78</v>
      </c>
      <c r="E46" s="9" t="s">
        <v>166</v>
      </c>
      <c r="F46" s="9">
        <v>2885863253</v>
      </c>
      <c r="G46" s="9" t="s">
        <v>62</v>
      </c>
      <c r="H46" s="27"/>
      <c r="I46" s="6">
        <v>9</v>
      </c>
      <c r="J46" s="6">
        <v>9</v>
      </c>
      <c r="K46" s="9">
        <v>20</v>
      </c>
      <c r="L46" s="7">
        <f t="shared" si="15"/>
        <v>50</v>
      </c>
      <c r="M46" s="8" t="str">
        <f>IF(J46=4,RANK(L46,$AA$19:$AA$347,0)+COUNTIF($AA$1:AA45,AA46),"")&amp;IF(J46=5,RANK(L46,$AB$19:$AB$347,0)+COUNTIF($AB$1:AB45,AB46),"")&amp;IF(J46=6,RANK(L46,$AC$19:$AC$347,0)+COUNTIF($AC$1:AC45,AC46),"")&amp;IF(J46=7,RANK(L46,$AD$19:$AD$347,0)+COUNTIF($AD$1:AD45,AD46),"")&amp;IF(J46=8,RANK(L46,$AE$19:$AE$347,0)+COUNTIF($AE$1:AE45,AE46),"")&amp;IF(J46=9,RANK(L46,$AF$19:$AF$347,0)+COUNTIF($AF$1:AF45,AF46),"")&amp;IF(J46=10,RANK(L46,$AG$19:$AG$347,0)+COUNTIF($AG$1:AG45,AG46),"")&amp;IF(J46=11,RANK(L46,$AH$19:$AH$347,0)+COUNTIF($AH$1:AH45,AH46),"")</f>
        <v>28</v>
      </c>
      <c r="N46" s="9" t="s">
        <v>235</v>
      </c>
      <c r="Z46" s="10">
        <f t="shared" si="4"/>
        <v>109</v>
      </c>
      <c r="AA46" s="10" t="str">
        <f t="shared" si="5"/>
        <v/>
      </c>
      <c r="AB46" s="10" t="str">
        <f t="shared" si="6"/>
        <v/>
      </c>
      <c r="AC46" s="10" t="str">
        <f t="shared" si="7"/>
        <v/>
      </c>
      <c r="AD46" s="10" t="str">
        <f t="shared" si="8"/>
        <v/>
      </c>
      <c r="AE46" s="10" t="str">
        <f t="shared" si="9"/>
        <v/>
      </c>
      <c r="AF46" s="10">
        <f t="shared" si="10"/>
        <v>50</v>
      </c>
      <c r="AG46" s="10" t="str">
        <f t="shared" si="11"/>
        <v/>
      </c>
      <c r="AH46" s="10" t="str">
        <f t="shared" si="12"/>
        <v/>
      </c>
      <c r="AI46" s="13" t="str">
        <f t="shared" si="13"/>
        <v>28</v>
      </c>
      <c r="AJ46" s="11">
        <f t="shared" si="14"/>
        <v>28</v>
      </c>
    </row>
    <row r="47" spans="1:36" x14ac:dyDescent="0.25">
      <c r="A47" s="1">
        <v>29</v>
      </c>
      <c r="B47" s="4">
        <v>48</v>
      </c>
      <c r="C47" s="9" t="s">
        <v>407</v>
      </c>
      <c r="D47" s="9" t="s">
        <v>341</v>
      </c>
      <c r="E47" s="9" t="s">
        <v>176</v>
      </c>
      <c r="F47" s="9">
        <v>3937522212</v>
      </c>
      <c r="G47" s="9" t="s">
        <v>53</v>
      </c>
      <c r="H47" s="27"/>
      <c r="I47" s="6">
        <v>9</v>
      </c>
      <c r="J47" s="6">
        <v>9</v>
      </c>
      <c r="K47" s="9">
        <v>20</v>
      </c>
      <c r="L47" s="7">
        <f t="shared" si="15"/>
        <v>50</v>
      </c>
      <c r="M47" s="8" t="str">
        <f>IF(J47=4,RANK(L47,$AA$19:$AA$347,0)+COUNTIF($AA$1:AA46,AA47),"")&amp;IF(J47=5,RANK(L47,$AB$19:$AB$347,0)+COUNTIF($AB$1:AB46,AB47),"")&amp;IF(J47=6,RANK(L47,$AC$19:$AC$347,0)+COUNTIF($AC$1:AC46,AC47),"")&amp;IF(J47=7,RANK(L47,$AD$19:$AD$347,0)+COUNTIF($AD$1:AD46,AD47),"")&amp;IF(J47=8,RANK(L47,$AE$19:$AE$347,0)+COUNTIF($AE$1:AE46,AE47),"")&amp;IF(J47=9,RANK(L47,$AF$19:$AF$347,0)+COUNTIF($AF$1:AF46,AF47),"")&amp;IF(J47=10,RANK(L47,$AG$19:$AG$347,0)+COUNTIF($AG$1:AG46,AG47),"")&amp;IF(J47=11,RANK(L47,$AH$19:$AH$347,0)+COUNTIF($AH$1:AH46,AH47),"")</f>
        <v>29</v>
      </c>
      <c r="N47" s="9" t="s">
        <v>235</v>
      </c>
      <c r="Z47" s="10">
        <f t="shared" si="4"/>
        <v>109</v>
      </c>
      <c r="AA47" s="10" t="str">
        <f t="shared" si="5"/>
        <v/>
      </c>
      <c r="AB47" s="10" t="str">
        <f t="shared" si="6"/>
        <v/>
      </c>
      <c r="AC47" s="10" t="str">
        <f t="shared" si="7"/>
        <v/>
      </c>
      <c r="AD47" s="10" t="str">
        <f t="shared" si="8"/>
        <v/>
      </c>
      <c r="AE47" s="10" t="str">
        <f t="shared" si="9"/>
        <v/>
      </c>
      <c r="AF47" s="10">
        <f t="shared" si="10"/>
        <v>50</v>
      </c>
      <c r="AG47" s="10" t="str">
        <f t="shared" si="11"/>
        <v/>
      </c>
      <c r="AH47" s="10" t="str">
        <f t="shared" si="12"/>
        <v/>
      </c>
      <c r="AI47" s="13" t="str">
        <f t="shared" si="13"/>
        <v>28</v>
      </c>
      <c r="AJ47" s="11">
        <f t="shared" si="14"/>
        <v>28</v>
      </c>
    </row>
    <row r="48" spans="1:36" x14ac:dyDescent="0.25">
      <c r="A48" s="1">
        <v>30</v>
      </c>
      <c r="B48" s="4">
        <v>48</v>
      </c>
      <c r="C48" s="9" t="s">
        <v>625</v>
      </c>
      <c r="D48" s="9" t="s">
        <v>434</v>
      </c>
      <c r="E48" s="9" t="s">
        <v>52</v>
      </c>
      <c r="F48" s="9">
        <v>2738392014</v>
      </c>
      <c r="G48" s="9" t="s">
        <v>53</v>
      </c>
      <c r="H48" s="27"/>
      <c r="I48" s="6">
        <v>9</v>
      </c>
      <c r="J48" s="6">
        <v>9</v>
      </c>
      <c r="K48" s="9">
        <v>20</v>
      </c>
      <c r="L48" s="7">
        <f t="shared" si="15"/>
        <v>50</v>
      </c>
      <c r="M48" s="8" t="str">
        <f>IF(J48=4,RANK(L48,$AA$19:$AA$347,0)+COUNTIF($AA$1:AA47,AA48),"")&amp;IF(J48=5,RANK(L48,$AB$19:$AB$347,0)+COUNTIF($AB$1:AB47,AB48),"")&amp;IF(J48=6,RANK(L48,$AC$19:$AC$347,0)+COUNTIF($AC$1:AC47,AC48),"")&amp;IF(J48=7,RANK(L48,$AD$19:$AD$347,0)+COUNTIF($AD$1:AD47,AD48),"")&amp;IF(J48=8,RANK(L48,$AE$19:$AE$347,0)+COUNTIF($AE$1:AE47,AE48),"")&amp;IF(J48=9,RANK(L48,$AF$19:$AF$347,0)+COUNTIF($AF$1:AF47,AF48),"")&amp;IF(J48=10,RANK(L48,$AG$19:$AG$347,0)+COUNTIF($AG$1:AG47,AG48),"")&amp;IF(J48=11,RANK(L48,$AH$19:$AH$347,0)+COUNTIF($AH$1:AH47,AH48),"")</f>
        <v>30</v>
      </c>
      <c r="N48" s="9" t="s">
        <v>235</v>
      </c>
      <c r="Z48" s="10">
        <f t="shared" si="4"/>
        <v>109</v>
      </c>
      <c r="AA48" s="10" t="str">
        <f t="shared" si="5"/>
        <v/>
      </c>
      <c r="AB48" s="10" t="str">
        <f t="shared" si="6"/>
        <v/>
      </c>
      <c r="AC48" s="10" t="str">
        <f t="shared" si="7"/>
        <v/>
      </c>
      <c r="AD48" s="10" t="str">
        <f t="shared" si="8"/>
        <v/>
      </c>
      <c r="AE48" s="10" t="str">
        <f t="shared" si="9"/>
        <v/>
      </c>
      <c r="AF48" s="10">
        <f t="shared" si="10"/>
        <v>50</v>
      </c>
      <c r="AG48" s="10" t="str">
        <f t="shared" si="11"/>
        <v/>
      </c>
      <c r="AH48" s="10" t="str">
        <f t="shared" si="12"/>
        <v/>
      </c>
      <c r="AI48" s="13" t="str">
        <f t="shared" si="13"/>
        <v>28</v>
      </c>
      <c r="AJ48" s="11">
        <f t="shared" si="14"/>
        <v>28</v>
      </c>
    </row>
    <row r="49" spans="1:36" x14ac:dyDescent="0.25">
      <c r="A49" s="1">
        <v>31</v>
      </c>
      <c r="B49" s="4">
        <v>48</v>
      </c>
      <c r="C49" s="9" t="s">
        <v>626</v>
      </c>
      <c r="D49" s="9" t="s">
        <v>78</v>
      </c>
      <c r="E49" s="9" t="s">
        <v>320</v>
      </c>
      <c r="F49" s="9">
        <v>4279429275</v>
      </c>
      <c r="G49" s="9" t="s">
        <v>53</v>
      </c>
      <c r="H49" s="27"/>
      <c r="I49" s="6">
        <v>9</v>
      </c>
      <c r="J49" s="6">
        <v>9</v>
      </c>
      <c r="K49" s="9">
        <v>20</v>
      </c>
      <c r="L49" s="7">
        <f t="shared" si="15"/>
        <v>50</v>
      </c>
      <c r="M49" s="8" t="str">
        <f>IF(J49=4,RANK(L49,$AA$19:$AA$347,0)+COUNTIF($AA$1:AA48,AA49),"")&amp;IF(J49=5,RANK(L49,$AB$19:$AB$347,0)+COUNTIF($AB$1:AB48,AB49),"")&amp;IF(J49=6,RANK(L49,$AC$19:$AC$347,0)+COUNTIF($AC$1:AC48,AC49),"")&amp;IF(J49=7,RANK(L49,$AD$19:$AD$347,0)+COUNTIF($AD$1:AD48,AD49),"")&amp;IF(J49=8,RANK(L49,$AE$19:$AE$347,0)+COUNTIF($AE$1:AE48,AE49),"")&amp;IF(J49=9,RANK(L49,$AF$19:$AF$347,0)+COUNTIF($AF$1:AF48,AF49),"")&amp;IF(J49=10,RANK(L49,$AG$19:$AG$347,0)+COUNTIF($AG$1:AG48,AG49),"")&amp;IF(J49=11,RANK(L49,$AH$19:$AH$347,0)+COUNTIF($AH$1:AH48,AH49),"")</f>
        <v>31</v>
      </c>
      <c r="N49" s="9" t="s">
        <v>235</v>
      </c>
      <c r="Z49" s="10">
        <f t="shared" si="4"/>
        <v>109</v>
      </c>
      <c r="AA49" s="10" t="str">
        <f t="shared" si="5"/>
        <v/>
      </c>
      <c r="AB49" s="10" t="str">
        <f t="shared" si="6"/>
        <v/>
      </c>
      <c r="AC49" s="10" t="str">
        <f t="shared" si="7"/>
        <v/>
      </c>
      <c r="AD49" s="10" t="str">
        <f t="shared" si="8"/>
        <v/>
      </c>
      <c r="AE49" s="10" t="str">
        <f t="shared" si="9"/>
        <v/>
      </c>
      <c r="AF49" s="10">
        <f t="shared" si="10"/>
        <v>50</v>
      </c>
      <c r="AG49" s="10" t="str">
        <f t="shared" si="11"/>
        <v/>
      </c>
      <c r="AH49" s="10" t="str">
        <f t="shared" si="12"/>
        <v/>
      </c>
      <c r="AI49" s="13" t="str">
        <f t="shared" si="13"/>
        <v>28</v>
      </c>
      <c r="AJ49" s="11">
        <f t="shared" si="14"/>
        <v>28</v>
      </c>
    </row>
    <row r="50" spans="1:36" x14ac:dyDescent="0.25">
      <c r="A50" s="1">
        <v>32</v>
      </c>
      <c r="B50" s="4">
        <v>48</v>
      </c>
      <c r="C50" s="9" t="s">
        <v>627</v>
      </c>
      <c r="D50" s="9" t="s">
        <v>55</v>
      </c>
      <c r="E50" s="9" t="s">
        <v>198</v>
      </c>
      <c r="F50" s="9">
        <v>2337478247</v>
      </c>
      <c r="G50" s="9" t="s">
        <v>62</v>
      </c>
      <c r="H50" s="27"/>
      <c r="I50" s="6">
        <v>9</v>
      </c>
      <c r="J50" s="6">
        <v>9</v>
      </c>
      <c r="K50" s="9">
        <v>20</v>
      </c>
      <c r="L50" s="7">
        <f t="shared" si="15"/>
        <v>50</v>
      </c>
      <c r="M50" s="8" t="str">
        <f>IF(J50=4,RANK(L50,$AA$19:$AA$347,0)+COUNTIF($AA$1:AA49,AA50),"")&amp;IF(J50=5,RANK(L50,$AB$19:$AB$347,0)+COUNTIF($AB$1:AB49,AB50),"")&amp;IF(J50=6,RANK(L50,$AC$19:$AC$347,0)+COUNTIF($AC$1:AC49,AC50),"")&amp;IF(J50=7,RANK(L50,$AD$19:$AD$347,0)+COUNTIF($AD$1:AD49,AD50),"")&amp;IF(J50=8,RANK(L50,$AE$19:$AE$347,0)+COUNTIF($AE$1:AE49,AE50),"")&amp;IF(J50=9,RANK(L50,$AF$19:$AF$347,0)+COUNTIF($AF$1:AF49,AF50),"")&amp;IF(J50=10,RANK(L50,$AG$19:$AG$347,0)+COUNTIF($AG$1:AG49,AG50),"")&amp;IF(J50=11,RANK(L50,$AH$19:$AH$347,0)+COUNTIF($AH$1:AH49,AH50),"")</f>
        <v>32</v>
      </c>
      <c r="N50" s="9" t="s">
        <v>235</v>
      </c>
      <c r="Z50" s="10">
        <f t="shared" si="4"/>
        <v>109</v>
      </c>
      <c r="AA50" s="10" t="str">
        <f t="shared" si="5"/>
        <v/>
      </c>
      <c r="AB50" s="10" t="str">
        <f t="shared" si="6"/>
        <v/>
      </c>
      <c r="AC50" s="10" t="str">
        <f t="shared" si="7"/>
        <v/>
      </c>
      <c r="AD50" s="10" t="str">
        <f t="shared" si="8"/>
        <v/>
      </c>
      <c r="AE50" s="10" t="str">
        <f t="shared" si="9"/>
        <v/>
      </c>
      <c r="AF50" s="10">
        <f t="shared" si="10"/>
        <v>50</v>
      </c>
      <c r="AG50" s="10" t="str">
        <f t="shared" si="11"/>
        <v/>
      </c>
      <c r="AH50" s="10" t="str">
        <f t="shared" si="12"/>
        <v/>
      </c>
      <c r="AI50" s="13" t="str">
        <f t="shared" si="13"/>
        <v>28</v>
      </c>
      <c r="AJ50" s="11">
        <f t="shared" si="14"/>
        <v>28</v>
      </c>
    </row>
    <row r="51" spans="1:36" x14ac:dyDescent="0.25">
      <c r="A51" s="1">
        <v>33</v>
      </c>
      <c r="B51" s="4">
        <v>48</v>
      </c>
      <c r="C51" s="9" t="s">
        <v>628</v>
      </c>
      <c r="D51" s="9" t="s">
        <v>130</v>
      </c>
      <c r="E51" s="9" t="s">
        <v>37</v>
      </c>
      <c r="F51" s="9">
        <v>2393167132</v>
      </c>
      <c r="G51" s="9" t="s">
        <v>62</v>
      </c>
      <c r="H51" s="27"/>
      <c r="I51" s="6">
        <v>9</v>
      </c>
      <c r="J51" s="6">
        <v>9</v>
      </c>
      <c r="K51" s="9">
        <v>20</v>
      </c>
      <c r="L51" s="7">
        <f t="shared" si="15"/>
        <v>50</v>
      </c>
      <c r="M51" s="8" t="str">
        <f>IF(J51=4,RANK(L51,$AA$19:$AA$347,0)+COUNTIF($AA$1:AA50,AA51),"")&amp;IF(J51=5,RANK(L51,$AB$19:$AB$347,0)+COUNTIF($AB$1:AB50,AB51),"")&amp;IF(J51=6,RANK(L51,$AC$19:$AC$347,0)+COUNTIF($AC$1:AC50,AC51),"")&amp;IF(J51=7,RANK(L51,$AD$19:$AD$347,0)+COUNTIF($AD$1:AD50,AD51),"")&amp;IF(J51=8,RANK(L51,$AE$19:$AE$347,0)+COUNTIF($AE$1:AE50,AE51),"")&amp;IF(J51=9,RANK(L51,$AF$19:$AF$347,0)+COUNTIF($AF$1:AF50,AF51),"")&amp;IF(J51=10,RANK(L51,$AG$19:$AG$347,0)+COUNTIF($AG$1:AG50,AG51),"")&amp;IF(J51=11,RANK(L51,$AH$19:$AH$347,0)+COUNTIF($AH$1:AH50,AH51),"")</f>
        <v>33</v>
      </c>
      <c r="N51" s="9" t="s">
        <v>235</v>
      </c>
      <c r="Z51" s="10">
        <f t="shared" si="4"/>
        <v>109</v>
      </c>
      <c r="AA51" s="10" t="str">
        <f t="shared" si="5"/>
        <v/>
      </c>
      <c r="AB51" s="10" t="str">
        <f t="shared" si="6"/>
        <v/>
      </c>
      <c r="AC51" s="10" t="str">
        <f t="shared" si="7"/>
        <v/>
      </c>
      <c r="AD51" s="10" t="str">
        <f t="shared" si="8"/>
        <v/>
      </c>
      <c r="AE51" s="10" t="str">
        <f t="shared" si="9"/>
        <v/>
      </c>
      <c r="AF51" s="10">
        <f t="shared" si="10"/>
        <v>50</v>
      </c>
      <c r="AG51" s="10" t="str">
        <f t="shared" si="11"/>
        <v/>
      </c>
      <c r="AH51" s="10" t="str">
        <f t="shared" si="12"/>
        <v/>
      </c>
      <c r="AI51" s="13" t="str">
        <f t="shared" si="13"/>
        <v>28</v>
      </c>
      <c r="AJ51" s="11">
        <f t="shared" si="14"/>
        <v>28</v>
      </c>
    </row>
    <row r="52" spans="1:36" x14ac:dyDescent="0.25">
      <c r="A52" s="1">
        <v>34</v>
      </c>
      <c r="B52" s="4">
        <v>48</v>
      </c>
      <c r="C52" s="9" t="s">
        <v>629</v>
      </c>
      <c r="D52" s="9" t="s">
        <v>267</v>
      </c>
      <c r="E52" s="9" t="s">
        <v>99</v>
      </c>
      <c r="F52" s="9">
        <v>2840088349</v>
      </c>
      <c r="G52" s="9" t="s">
        <v>53</v>
      </c>
      <c r="H52" s="27"/>
      <c r="I52" s="6">
        <v>9</v>
      </c>
      <c r="J52" s="6">
        <v>9</v>
      </c>
      <c r="K52" s="9">
        <v>20</v>
      </c>
      <c r="L52" s="7">
        <f t="shared" si="15"/>
        <v>50</v>
      </c>
      <c r="M52" s="8" t="str">
        <f>IF(J52=4,RANK(L52,$AA$19:$AA$347,0)+COUNTIF($AA$1:AA51,AA52),"")&amp;IF(J52=5,RANK(L52,$AB$19:$AB$347,0)+COUNTIF($AB$1:AB51,AB52),"")&amp;IF(J52=6,RANK(L52,$AC$19:$AC$347,0)+COUNTIF($AC$1:AC51,AC52),"")&amp;IF(J52=7,RANK(L52,$AD$19:$AD$347,0)+COUNTIF($AD$1:AD51,AD52),"")&amp;IF(J52=8,RANK(L52,$AE$19:$AE$347,0)+COUNTIF($AE$1:AE51,AE52),"")&amp;IF(J52=9,RANK(L52,$AF$19:$AF$347,0)+COUNTIF($AF$1:AF51,AF52),"")&amp;IF(J52=10,RANK(L52,$AG$19:$AG$347,0)+COUNTIF($AG$1:AG51,AG52),"")&amp;IF(J52=11,RANK(L52,$AH$19:$AH$347,0)+COUNTIF($AH$1:AH51,AH52),"")</f>
        <v>34</v>
      </c>
      <c r="N52" s="9" t="s">
        <v>235</v>
      </c>
      <c r="Z52" s="10">
        <f t="shared" si="4"/>
        <v>109</v>
      </c>
      <c r="AA52" s="10" t="str">
        <f t="shared" si="5"/>
        <v/>
      </c>
      <c r="AB52" s="10" t="str">
        <f t="shared" si="6"/>
        <v/>
      </c>
      <c r="AC52" s="10" t="str">
        <f t="shared" si="7"/>
        <v/>
      </c>
      <c r="AD52" s="10" t="str">
        <f t="shared" si="8"/>
        <v/>
      </c>
      <c r="AE52" s="10" t="str">
        <f t="shared" si="9"/>
        <v/>
      </c>
      <c r="AF52" s="10">
        <f t="shared" si="10"/>
        <v>50</v>
      </c>
      <c r="AG52" s="10" t="str">
        <f t="shared" si="11"/>
        <v/>
      </c>
      <c r="AH52" s="10" t="str">
        <f t="shared" si="12"/>
        <v/>
      </c>
      <c r="AI52" s="13" t="str">
        <f t="shared" si="13"/>
        <v>28</v>
      </c>
      <c r="AJ52" s="11">
        <f t="shared" si="14"/>
        <v>28</v>
      </c>
    </row>
    <row r="53" spans="1:36" x14ac:dyDescent="0.25">
      <c r="A53" s="1">
        <v>35</v>
      </c>
      <c r="B53" s="4">
        <v>48</v>
      </c>
      <c r="C53" s="9" t="s">
        <v>630</v>
      </c>
      <c r="D53" s="9" t="s">
        <v>161</v>
      </c>
      <c r="E53" s="9" t="s">
        <v>99</v>
      </c>
      <c r="F53" s="9">
        <v>1968117978</v>
      </c>
      <c r="G53" s="9" t="s">
        <v>367</v>
      </c>
      <c r="H53" s="27"/>
      <c r="I53" s="6">
        <v>9</v>
      </c>
      <c r="J53" s="6">
        <v>9</v>
      </c>
      <c r="K53" s="9">
        <v>19</v>
      </c>
      <c r="L53" s="7">
        <f t="shared" si="15"/>
        <v>47.5</v>
      </c>
      <c r="M53" s="8" t="str">
        <f>IF(J53=4,RANK(L53,$AA$19:$AA$347,0)+COUNTIF($AA$1:AA52,AA53),"")&amp;IF(J53=5,RANK(L53,$AB$19:$AB$347,0)+COUNTIF($AB$1:AB52,AB53),"")&amp;IF(J53=6,RANK(L53,$AC$19:$AC$347,0)+COUNTIF($AC$1:AC52,AC53),"")&amp;IF(J53=7,RANK(L53,$AD$19:$AD$347,0)+COUNTIF($AD$1:AD52,AD53),"")&amp;IF(J53=8,RANK(L53,$AE$19:$AE$347,0)+COUNTIF($AE$1:AE52,AE53),"")&amp;IF(J53=9,RANK(L53,$AF$19:$AF$347,0)+COUNTIF($AF$1:AF52,AF53),"")&amp;IF(J53=10,RANK(L53,$AG$19:$AG$347,0)+COUNTIF($AG$1:AG52,AG53),"")&amp;IF(J53=11,RANK(L53,$AH$19:$AH$347,0)+COUNTIF($AH$1:AH52,AH53),"")</f>
        <v>35</v>
      </c>
      <c r="N53" s="9" t="s">
        <v>236</v>
      </c>
      <c r="Z53" s="10" t="str">
        <f t="shared" si="4"/>
        <v/>
      </c>
      <c r="AA53" s="10" t="str">
        <f t="shared" si="5"/>
        <v/>
      </c>
      <c r="AB53" s="10" t="str">
        <f t="shared" si="6"/>
        <v/>
      </c>
      <c r="AC53" s="10" t="str">
        <f t="shared" si="7"/>
        <v/>
      </c>
      <c r="AD53" s="10" t="str">
        <f t="shared" si="8"/>
        <v/>
      </c>
      <c r="AE53" s="10" t="str">
        <f t="shared" si="9"/>
        <v/>
      </c>
      <c r="AF53" s="10">
        <f t="shared" si="10"/>
        <v>47.5</v>
      </c>
      <c r="AG53" s="10" t="str">
        <f t="shared" si="11"/>
        <v/>
      </c>
      <c r="AH53" s="10" t="str">
        <f t="shared" si="12"/>
        <v/>
      </c>
      <c r="AI53" s="13" t="str">
        <f t="shared" si="13"/>
        <v>35</v>
      </c>
      <c r="AJ53" s="11">
        <f t="shared" si="14"/>
        <v>35</v>
      </c>
    </row>
    <row r="54" spans="1:36" x14ac:dyDescent="0.25">
      <c r="A54" s="1">
        <v>36</v>
      </c>
      <c r="B54" s="4">
        <v>48</v>
      </c>
      <c r="C54" s="9" t="s">
        <v>631</v>
      </c>
      <c r="D54" s="9" t="s">
        <v>96</v>
      </c>
      <c r="E54" s="9" t="s">
        <v>37</v>
      </c>
      <c r="F54" s="9">
        <v>2757054423</v>
      </c>
      <c r="G54" s="9" t="s">
        <v>53</v>
      </c>
      <c r="H54" s="27"/>
      <c r="I54" s="6">
        <v>9</v>
      </c>
      <c r="J54" s="6">
        <v>9</v>
      </c>
      <c r="K54" s="9">
        <v>19</v>
      </c>
      <c r="L54" s="7">
        <f t="shared" si="15"/>
        <v>47.5</v>
      </c>
      <c r="M54" s="8" t="str">
        <f>IF(J54=4,RANK(L54,$AA$19:$AA$347,0)+COUNTIF($AA$1:AA53,AA54),"")&amp;IF(J54=5,RANK(L54,$AB$19:$AB$347,0)+COUNTIF($AB$1:AB53,AB54),"")&amp;IF(J54=6,RANK(L54,$AC$19:$AC$347,0)+COUNTIF($AC$1:AC53,AC54),"")&amp;IF(J54=7,RANK(L54,$AD$19:$AD$347,0)+COUNTIF($AD$1:AD53,AD54),"")&amp;IF(J54=8,RANK(L54,$AE$19:$AE$347,0)+COUNTIF($AE$1:AE53,AE54),"")&amp;IF(J54=9,RANK(L54,$AF$19:$AF$347,0)+COUNTIF($AF$1:AF53,AF54),"")&amp;IF(J54=10,RANK(L54,$AG$19:$AG$347,0)+COUNTIF($AG$1:AG53,AG54),"")&amp;IF(J54=11,RANK(L54,$AH$19:$AH$347,0)+COUNTIF($AH$1:AH53,AH54),"")</f>
        <v>36</v>
      </c>
      <c r="N54" s="9" t="s">
        <v>236</v>
      </c>
      <c r="Z54" s="10" t="str">
        <f t="shared" si="4"/>
        <v/>
      </c>
      <c r="AA54" s="10" t="str">
        <f t="shared" si="5"/>
        <v/>
      </c>
      <c r="AB54" s="10" t="str">
        <f t="shared" si="6"/>
        <v/>
      </c>
      <c r="AC54" s="10" t="str">
        <f t="shared" si="7"/>
        <v/>
      </c>
      <c r="AD54" s="10" t="str">
        <f t="shared" si="8"/>
        <v/>
      </c>
      <c r="AE54" s="10" t="str">
        <f t="shared" si="9"/>
        <v/>
      </c>
      <c r="AF54" s="10">
        <f t="shared" si="10"/>
        <v>47.5</v>
      </c>
      <c r="AG54" s="10" t="str">
        <f t="shared" si="11"/>
        <v/>
      </c>
      <c r="AH54" s="10" t="str">
        <f t="shared" si="12"/>
        <v/>
      </c>
      <c r="AI54" s="13" t="str">
        <f t="shared" si="13"/>
        <v>35</v>
      </c>
      <c r="AJ54" s="11">
        <f t="shared" si="14"/>
        <v>35</v>
      </c>
    </row>
    <row r="55" spans="1:36" x14ac:dyDescent="0.25">
      <c r="A55" s="1">
        <v>37</v>
      </c>
      <c r="B55" s="4">
        <v>48</v>
      </c>
      <c r="C55" s="9" t="s">
        <v>632</v>
      </c>
      <c r="D55" s="9" t="s">
        <v>130</v>
      </c>
      <c r="E55" s="9" t="s">
        <v>65</v>
      </c>
      <c r="F55" s="9">
        <v>3970036045</v>
      </c>
      <c r="G55" s="9" t="s">
        <v>367</v>
      </c>
      <c r="H55" s="27"/>
      <c r="I55" s="6">
        <v>9</v>
      </c>
      <c r="J55" s="6">
        <v>9</v>
      </c>
      <c r="K55" s="9">
        <v>19</v>
      </c>
      <c r="L55" s="7">
        <f t="shared" si="15"/>
        <v>47.5</v>
      </c>
      <c r="M55" s="8" t="str">
        <f>IF(J55=4,RANK(L55,$AA$19:$AA$347,0)+COUNTIF($AA$1:AA54,AA55),"")&amp;IF(J55=5,RANK(L55,$AB$19:$AB$347,0)+COUNTIF($AB$1:AB54,AB55),"")&amp;IF(J55=6,RANK(L55,$AC$19:$AC$347,0)+COUNTIF($AC$1:AC54,AC55),"")&amp;IF(J55=7,RANK(L55,$AD$19:$AD$347,0)+COUNTIF($AD$1:AD54,AD55),"")&amp;IF(J55=8,RANK(L55,$AE$19:$AE$347,0)+COUNTIF($AE$1:AE54,AE55),"")&amp;IF(J55=9,RANK(L55,$AF$19:$AF$347,0)+COUNTIF($AF$1:AF54,AF55),"")&amp;IF(J55=10,RANK(L55,$AG$19:$AG$347,0)+COUNTIF($AG$1:AG54,AG55),"")&amp;IF(J55=11,RANK(L55,$AH$19:$AH$347,0)+COUNTIF($AH$1:AH54,AH55),"")</f>
        <v>37</v>
      </c>
      <c r="N55" s="9" t="s">
        <v>236</v>
      </c>
      <c r="Z55" s="10" t="str">
        <f t="shared" si="4"/>
        <v/>
      </c>
      <c r="AA55" s="10" t="str">
        <f t="shared" si="5"/>
        <v/>
      </c>
      <c r="AB55" s="10" t="str">
        <f t="shared" si="6"/>
        <v/>
      </c>
      <c r="AC55" s="10" t="str">
        <f t="shared" si="7"/>
        <v/>
      </c>
      <c r="AD55" s="10" t="str">
        <f t="shared" si="8"/>
        <v/>
      </c>
      <c r="AE55" s="10" t="str">
        <f t="shared" si="9"/>
        <v/>
      </c>
      <c r="AF55" s="10">
        <f t="shared" si="10"/>
        <v>47.5</v>
      </c>
      <c r="AG55" s="10" t="str">
        <f t="shared" si="11"/>
        <v/>
      </c>
      <c r="AH55" s="10" t="str">
        <f t="shared" si="12"/>
        <v/>
      </c>
      <c r="AI55" s="13" t="str">
        <f t="shared" si="13"/>
        <v>35</v>
      </c>
      <c r="AJ55" s="11">
        <f t="shared" si="14"/>
        <v>35</v>
      </c>
    </row>
    <row r="56" spans="1:36" x14ac:dyDescent="0.25">
      <c r="A56" s="1">
        <v>38</v>
      </c>
      <c r="B56" s="4">
        <v>48</v>
      </c>
      <c r="C56" s="9" t="s">
        <v>633</v>
      </c>
      <c r="D56" s="9" t="s">
        <v>101</v>
      </c>
      <c r="E56" s="9" t="s">
        <v>154</v>
      </c>
      <c r="F56" s="9">
        <v>1993423604</v>
      </c>
      <c r="G56" s="9" t="s">
        <v>62</v>
      </c>
      <c r="H56" s="27"/>
      <c r="I56" s="6">
        <v>9</v>
      </c>
      <c r="J56" s="6">
        <v>9</v>
      </c>
      <c r="K56" s="9">
        <v>18</v>
      </c>
      <c r="L56" s="7">
        <f t="shared" si="15"/>
        <v>45</v>
      </c>
      <c r="M56" s="8" t="str">
        <f>IF(J56=4,RANK(L56,$AA$19:$AA$347,0)+COUNTIF($AA$1:AA55,AA56),"")&amp;IF(J56=5,RANK(L56,$AB$19:$AB$347,0)+COUNTIF($AB$1:AB55,AB56),"")&amp;IF(J56=6,RANK(L56,$AC$19:$AC$347,0)+COUNTIF($AC$1:AC55,AC56),"")&amp;IF(J56=7,RANK(L56,$AD$19:$AD$347,0)+COUNTIF($AD$1:AD55,AD56),"")&amp;IF(J56=8,RANK(L56,$AE$19:$AE$347,0)+COUNTIF($AE$1:AE55,AE56),"")&amp;IF(J56=9,RANK(L56,$AF$19:$AF$347,0)+COUNTIF($AF$1:AF55,AF56),"")&amp;IF(J56=10,RANK(L56,$AG$19:$AG$347,0)+COUNTIF($AG$1:AG55,AG56),"")&amp;IF(J56=11,RANK(L56,$AH$19:$AH$347,0)+COUNTIF($AH$1:AH55,AH56),"")</f>
        <v>38</v>
      </c>
      <c r="N56" s="9" t="s">
        <v>236</v>
      </c>
      <c r="Z56" s="10" t="str">
        <f t="shared" si="4"/>
        <v/>
      </c>
      <c r="AA56" s="10" t="str">
        <f t="shared" si="5"/>
        <v/>
      </c>
      <c r="AB56" s="10" t="str">
        <f t="shared" si="6"/>
        <v/>
      </c>
      <c r="AC56" s="10" t="str">
        <f t="shared" si="7"/>
        <v/>
      </c>
      <c r="AD56" s="10" t="str">
        <f t="shared" si="8"/>
        <v/>
      </c>
      <c r="AE56" s="10" t="str">
        <f t="shared" si="9"/>
        <v/>
      </c>
      <c r="AF56" s="10">
        <f t="shared" si="10"/>
        <v>45</v>
      </c>
      <c r="AG56" s="10" t="str">
        <f t="shared" si="11"/>
        <v/>
      </c>
      <c r="AH56" s="10" t="str">
        <f t="shared" si="12"/>
        <v/>
      </c>
      <c r="AI56" s="13" t="str">
        <f t="shared" si="13"/>
        <v>38</v>
      </c>
      <c r="AJ56" s="11">
        <f t="shared" si="14"/>
        <v>38</v>
      </c>
    </row>
    <row r="57" spans="1:36" x14ac:dyDescent="0.25">
      <c r="A57" s="1">
        <v>39</v>
      </c>
      <c r="B57" s="4">
        <v>48</v>
      </c>
      <c r="C57" s="9" t="s">
        <v>634</v>
      </c>
      <c r="D57" s="9" t="s">
        <v>88</v>
      </c>
      <c r="E57" s="9" t="s">
        <v>635</v>
      </c>
      <c r="F57" s="9">
        <v>2979075179</v>
      </c>
      <c r="G57" s="9" t="s">
        <v>53</v>
      </c>
      <c r="H57" s="27"/>
      <c r="I57" s="6">
        <v>9</v>
      </c>
      <c r="J57" s="6">
        <v>9</v>
      </c>
      <c r="K57" s="9">
        <v>18</v>
      </c>
      <c r="L57" s="7">
        <f t="shared" si="15"/>
        <v>45</v>
      </c>
      <c r="M57" s="8" t="str">
        <f>IF(J57=4,RANK(L57,$AA$19:$AA$347,0)+COUNTIF($AA$1:AA56,AA57),"")&amp;IF(J57=5,RANK(L57,$AB$19:$AB$347,0)+COUNTIF($AB$1:AB56,AB57),"")&amp;IF(J57=6,RANK(L57,$AC$19:$AC$347,0)+COUNTIF($AC$1:AC56,AC57),"")&amp;IF(J57=7,RANK(L57,$AD$19:$AD$347,0)+COUNTIF($AD$1:AD56,AD57),"")&amp;IF(J57=8,RANK(L57,$AE$19:$AE$347,0)+COUNTIF($AE$1:AE56,AE57),"")&amp;IF(J57=9,RANK(L57,$AF$19:$AF$347,0)+COUNTIF($AF$1:AF56,AF57),"")&amp;IF(J57=10,RANK(L57,$AG$19:$AG$347,0)+COUNTIF($AG$1:AG56,AG57),"")&amp;IF(J57=11,RANK(L57,$AH$19:$AH$347,0)+COUNTIF($AH$1:AH56,AH57),"")</f>
        <v>39</v>
      </c>
      <c r="N57" s="9" t="s">
        <v>236</v>
      </c>
      <c r="Z57" s="10" t="str">
        <f t="shared" si="4"/>
        <v/>
      </c>
      <c r="AA57" s="10" t="str">
        <f t="shared" si="5"/>
        <v/>
      </c>
      <c r="AB57" s="10" t="str">
        <f t="shared" si="6"/>
        <v/>
      </c>
      <c r="AC57" s="10" t="str">
        <f t="shared" si="7"/>
        <v/>
      </c>
      <c r="AD57" s="10" t="str">
        <f t="shared" si="8"/>
        <v/>
      </c>
      <c r="AE57" s="10" t="str">
        <f t="shared" si="9"/>
        <v/>
      </c>
      <c r="AF57" s="10">
        <f t="shared" si="10"/>
        <v>45</v>
      </c>
      <c r="AG57" s="10" t="str">
        <f t="shared" si="11"/>
        <v/>
      </c>
      <c r="AH57" s="10" t="str">
        <f t="shared" si="12"/>
        <v/>
      </c>
      <c r="AI57" s="13" t="str">
        <f t="shared" si="13"/>
        <v>38</v>
      </c>
      <c r="AJ57" s="11">
        <f t="shared" si="14"/>
        <v>38</v>
      </c>
    </row>
    <row r="58" spans="1:36" x14ac:dyDescent="0.25">
      <c r="A58" s="1">
        <v>40</v>
      </c>
      <c r="B58" s="4">
        <v>48</v>
      </c>
      <c r="C58" s="9" t="s">
        <v>636</v>
      </c>
      <c r="D58" s="9" t="s">
        <v>230</v>
      </c>
      <c r="E58" s="9" t="s">
        <v>27</v>
      </c>
      <c r="F58" s="9">
        <v>2911748038</v>
      </c>
      <c r="G58" s="9" t="s">
        <v>53</v>
      </c>
      <c r="H58" s="27"/>
      <c r="I58" s="6">
        <v>9</v>
      </c>
      <c r="J58" s="6">
        <v>9</v>
      </c>
      <c r="K58" s="9">
        <v>18</v>
      </c>
      <c r="L58" s="7">
        <f t="shared" si="15"/>
        <v>45</v>
      </c>
      <c r="M58" s="8" t="str">
        <f>IF(J58=4,RANK(L58,$AA$19:$AA$347,0)+COUNTIF($AA$1:AA57,AA58),"")&amp;IF(J58=5,RANK(L58,$AB$19:$AB$347,0)+COUNTIF($AB$1:AB57,AB58),"")&amp;IF(J58=6,RANK(L58,$AC$19:$AC$347,0)+COUNTIF($AC$1:AC57,AC58),"")&amp;IF(J58=7,RANK(L58,$AD$19:$AD$347,0)+COUNTIF($AD$1:AD57,AD58),"")&amp;IF(J58=8,RANK(L58,$AE$19:$AE$347,0)+COUNTIF($AE$1:AE57,AE58),"")&amp;IF(J58=9,RANK(L58,$AF$19:$AF$347,0)+COUNTIF($AF$1:AF57,AF58),"")&amp;IF(J58=10,RANK(L58,$AG$19:$AG$347,0)+COUNTIF($AG$1:AG57,AG58),"")&amp;IF(J58=11,RANK(L58,$AH$19:$AH$347,0)+COUNTIF($AH$1:AH57,AH58),"")</f>
        <v>40</v>
      </c>
      <c r="N58" s="9" t="s">
        <v>236</v>
      </c>
      <c r="Z58" s="10" t="str">
        <f t="shared" si="4"/>
        <v/>
      </c>
      <c r="AA58" s="10" t="str">
        <f t="shared" si="5"/>
        <v/>
      </c>
      <c r="AB58" s="10" t="str">
        <f t="shared" si="6"/>
        <v/>
      </c>
      <c r="AC58" s="10" t="str">
        <f t="shared" si="7"/>
        <v/>
      </c>
      <c r="AD58" s="10" t="str">
        <f t="shared" si="8"/>
        <v/>
      </c>
      <c r="AE58" s="10" t="str">
        <f t="shared" si="9"/>
        <v/>
      </c>
      <c r="AF58" s="10">
        <f t="shared" si="10"/>
        <v>45</v>
      </c>
      <c r="AG58" s="10" t="str">
        <f t="shared" si="11"/>
        <v/>
      </c>
      <c r="AH58" s="10" t="str">
        <f t="shared" si="12"/>
        <v/>
      </c>
      <c r="AI58" s="13" t="str">
        <f t="shared" si="13"/>
        <v>38</v>
      </c>
      <c r="AJ58" s="11">
        <f t="shared" si="14"/>
        <v>38</v>
      </c>
    </row>
    <row r="59" spans="1:36" x14ac:dyDescent="0.25">
      <c r="A59" s="1">
        <v>41</v>
      </c>
      <c r="B59" s="4">
        <v>48</v>
      </c>
      <c r="C59" s="9" t="s">
        <v>637</v>
      </c>
      <c r="D59" s="9" t="s">
        <v>101</v>
      </c>
      <c r="E59" s="9" t="s">
        <v>37</v>
      </c>
      <c r="F59" s="9">
        <v>4090331750</v>
      </c>
      <c r="G59" s="9" t="s">
        <v>53</v>
      </c>
      <c r="H59" s="27"/>
      <c r="I59" s="6">
        <v>9</v>
      </c>
      <c r="J59" s="6">
        <v>9</v>
      </c>
      <c r="K59" s="9">
        <v>18</v>
      </c>
      <c r="L59" s="7">
        <f t="shared" si="15"/>
        <v>45</v>
      </c>
      <c r="M59" s="8" t="str">
        <f>IF(J59=4,RANK(L59,$AA$19:$AA$347,0)+COUNTIF($AA$1:AA58,AA59),"")&amp;IF(J59=5,RANK(L59,$AB$19:$AB$347,0)+COUNTIF($AB$1:AB58,AB59),"")&amp;IF(J59=6,RANK(L59,$AC$19:$AC$347,0)+COUNTIF($AC$1:AC58,AC59),"")&amp;IF(J59=7,RANK(L59,$AD$19:$AD$347,0)+COUNTIF($AD$1:AD58,AD59),"")&amp;IF(J59=8,RANK(L59,$AE$19:$AE$347,0)+COUNTIF($AE$1:AE58,AE59),"")&amp;IF(J59=9,RANK(L59,$AF$19:$AF$347,0)+COUNTIF($AF$1:AF58,AF59),"")&amp;IF(J59=10,RANK(L59,$AG$19:$AG$347,0)+COUNTIF($AG$1:AG58,AG59),"")&amp;IF(J59=11,RANK(L59,$AH$19:$AH$347,0)+COUNTIF($AH$1:AH58,AH59),"")</f>
        <v>41</v>
      </c>
      <c r="N59" s="9" t="s">
        <v>236</v>
      </c>
      <c r="Z59" s="10" t="str">
        <f t="shared" si="4"/>
        <v/>
      </c>
      <c r="AA59" s="10" t="str">
        <f t="shared" si="5"/>
        <v/>
      </c>
      <c r="AB59" s="10" t="str">
        <f t="shared" si="6"/>
        <v/>
      </c>
      <c r="AC59" s="10" t="str">
        <f t="shared" si="7"/>
        <v/>
      </c>
      <c r="AD59" s="10" t="str">
        <f t="shared" si="8"/>
        <v/>
      </c>
      <c r="AE59" s="10" t="str">
        <f t="shared" si="9"/>
        <v/>
      </c>
      <c r="AF59" s="10">
        <f t="shared" si="10"/>
        <v>45</v>
      </c>
      <c r="AG59" s="10" t="str">
        <f t="shared" si="11"/>
        <v/>
      </c>
      <c r="AH59" s="10" t="str">
        <f t="shared" si="12"/>
        <v/>
      </c>
      <c r="AI59" s="13" t="str">
        <f t="shared" si="13"/>
        <v>38</v>
      </c>
      <c r="AJ59" s="11">
        <f t="shared" si="14"/>
        <v>38</v>
      </c>
    </row>
    <row r="60" spans="1:36" x14ac:dyDescent="0.25">
      <c r="A60" s="1">
        <v>42</v>
      </c>
      <c r="B60" s="4">
        <v>48</v>
      </c>
      <c r="C60" s="9" t="s">
        <v>638</v>
      </c>
      <c r="D60" s="9" t="s">
        <v>80</v>
      </c>
      <c r="E60" s="9" t="s">
        <v>102</v>
      </c>
      <c r="F60" s="9">
        <v>3173011041</v>
      </c>
      <c r="G60" s="9" t="s">
        <v>53</v>
      </c>
      <c r="H60" s="27"/>
      <c r="I60" s="6">
        <v>9</v>
      </c>
      <c r="J60" s="6">
        <v>9</v>
      </c>
      <c r="K60" s="9">
        <v>18</v>
      </c>
      <c r="L60" s="7">
        <f t="shared" si="15"/>
        <v>45</v>
      </c>
      <c r="M60" s="8" t="str">
        <f>IF(J60=4,RANK(L60,$AA$19:$AA$347,0)+COUNTIF($AA$1:AA59,AA60),"")&amp;IF(J60=5,RANK(L60,$AB$19:$AB$347,0)+COUNTIF($AB$1:AB59,AB60),"")&amp;IF(J60=6,RANK(L60,$AC$19:$AC$347,0)+COUNTIF($AC$1:AC59,AC60),"")&amp;IF(J60=7,RANK(L60,$AD$19:$AD$347,0)+COUNTIF($AD$1:AD59,AD60),"")&amp;IF(J60=8,RANK(L60,$AE$19:$AE$347,0)+COUNTIF($AE$1:AE59,AE60),"")&amp;IF(J60=9,RANK(L60,$AF$19:$AF$347,0)+COUNTIF($AF$1:AF59,AF60),"")&amp;IF(J60=10,RANK(L60,$AG$19:$AG$347,0)+COUNTIF($AG$1:AG59,AG60),"")&amp;IF(J60=11,RANK(L60,$AH$19:$AH$347,0)+COUNTIF($AH$1:AH59,AH60),"")</f>
        <v>42</v>
      </c>
      <c r="N60" s="9" t="s">
        <v>236</v>
      </c>
      <c r="Z60" s="10" t="str">
        <f t="shared" si="4"/>
        <v/>
      </c>
      <c r="AA60" s="10" t="str">
        <f t="shared" si="5"/>
        <v/>
      </c>
      <c r="AB60" s="10" t="str">
        <f t="shared" si="6"/>
        <v/>
      </c>
      <c r="AC60" s="10" t="str">
        <f t="shared" si="7"/>
        <v/>
      </c>
      <c r="AD60" s="10" t="str">
        <f t="shared" si="8"/>
        <v/>
      </c>
      <c r="AE60" s="10" t="str">
        <f t="shared" si="9"/>
        <v/>
      </c>
      <c r="AF60" s="10">
        <f t="shared" si="10"/>
        <v>45</v>
      </c>
      <c r="AG60" s="10" t="str">
        <f t="shared" si="11"/>
        <v/>
      </c>
      <c r="AH60" s="10" t="str">
        <f t="shared" si="12"/>
        <v/>
      </c>
      <c r="AI60" s="13" t="str">
        <f t="shared" si="13"/>
        <v>38</v>
      </c>
      <c r="AJ60" s="11">
        <f t="shared" si="14"/>
        <v>38</v>
      </c>
    </row>
    <row r="61" spans="1:36" x14ac:dyDescent="0.25">
      <c r="A61" s="1">
        <v>43</v>
      </c>
      <c r="B61" s="4">
        <v>48</v>
      </c>
      <c r="C61" s="9" t="s">
        <v>639</v>
      </c>
      <c r="D61" s="9" t="s">
        <v>173</v>
      </c>
      <c r="E61" s="9" t="s">
        <v>27</v>
      </c>
      <c r="F61" s="9">
        <v>3904221015</v>
      </c>
      <c r="G61" s="9" t="s">
        <v>62</v>
      </c>
      <c r="H61" s="27"/>
      <c r="I61" s="6">
        <v>9</v>
      </c>
      <c r="J61" s="6">
        <v>9</v>
      </c>
      <c r="K61" s="9">
        <v>18</v>
      </c>
      <c r="L61" s="7">
        <f t="shared" si="15"/>
        <v>45</v>
      </c>
      <c r="M61" s="8" t="str">
        <f>IF(J61=4,RANK(L61,$AA$19:$AA$347,0)+COUNTIF($AA$1:AA60,AA61),"")&amp;IF(J61=5,RANK(L61,$AB$19:$AB$347,0)+COUNTIF($AB$1:AB60,AB61),"")&amp;IF(J61=6,RANK(L61,$AC$19:$AC$347,0)+COUNTIF($AC$1:AC60,AC61),"")&amp;IF(J61=7,RANK(L61,$AD$19:$AD$347,0)+COUNTIF($AD$1:AD60,AD61),"")&amp;IF(J61=8,RANK(L61,$AE$19:$AE$347,0)+COUNTIF($AE$1:AE60,AE61),"")&amp;IF(J61=9,RANK(L61,$AF$19:$AF$347,0)+COUNTIF($AF$1:AF60,AF61),"")&amp;IF(J61=10,RANK(L61,$AG$19:$AG$347,0)+COUNTIF($AG$1:AG60,AG61),"")&amp;IF(J61=11,RANK(L61,$AH$19:$AH$347,0)+COUNTIF($AH$1:AH60,AH61),"")</f>
        <v>43</v>
      </c>
      <c r="N61" s="9" t="s">
        <v>236</v>
      </c>
      <c r="Z61" s="10" t="str">
        <f t="shared" si="4"/>
        <v/>
      </c>
      <c r="AA61" s="10" t="str">
        <f t="shared" si="5"/>
        <v/>
      </c>
      <c r="AB61" s="10" t="str">
        <f t="shared" si="6"/>
        <v/>
      </c>
      <c r="AC61" s="10" t="str">
        <f t="shared" si="7"/>
        <v/>
      </c>
      <c r="AD61" s="10" t="str">
        <f t="shared" si="8"/>
        <v/>
      </c>
      <c r="AE61" s="10" t="str">
        <f t="shared" si="9"/>
        <v/>
      </c>
      <c r="AF61" s="10">
        <f t="shared" si="10"/>
        <v>45</v>
      </c>
      <c r="AG61" s="10" t="str">
        <f t="shared" si="11"/>
        <v/>
      </c>
      <c r="AH61" s="10" t="str">
        <f t="shared" si="12"/>
        <v/>
      </c>
      <c r="AI61" s="13" t="str">
        <f t="shared" si="13"/>
        <v>38</v>
      </c>
      <c r="AJ61" s="11">
        <f t="shared" si="14"/>
        <v>38</v>
      </c>
    </row>
    <row r="62" spans="1:36" x14ac:dyDescent="0.25">
      <c r="A62" s="1">
        <v>44</v>
      </c>
      <c r="B62" s="4">
        <v>48</v>
      </c>
      <c r="C62" s="9" t="s">
        <v>640</v>
      </c>
      <c r="D62" s="9" t="s">
        <v>641</v>
      </c>
      <c r="E62" s="9" t="s">
        <v>239</v>
      </c>
      <c r="F62" s="9">
        <v>3956028756</v>
      </c>
      <c r="G62" s="9" t="s">
        <v>367</v>
      </c>
      <c r="H62" s="27"/>
      <c r="I62" s="6">
        <v>9</v>
      </c>
      <c r="J62" s="6">
        <v>9</v>
      </c>
      <c r="K62" s="9">
        <v>18</v>
      </c>
      <c r="L62" s="7">
        <f t="shared" si="15"/>
        <v>45</v>
      </c>
      <c r="M62" s="8" t="str">
        <f>IF(J62=4,RANK(L62,$AA$19:$AA$347,0)+COUNTIF($AA$1:AA61,AA62),"")&amp;IF(J62=5,RANK(L62,$AB$19:$AB$347,0)+COUNTIF($AB$1:AB61,AB62),"")&amp;IF(J62=6,RANK(L62,$AC$19:$AC$347,0)+COUNTIF($AC$1:AC61,AC62),"")&amp;IF(J62=7,RANK(L62,$AD$19:$AD$347,0)+COUNTIF($AD$1:AD61,AD62),"")&amp;IF(J62=8,RANK(L62,$AE$19:$AE$347,0)+COUNTIF($AE$1:AE61,AE62),"")&amp;IF(J62=9,RANK(L62,$AF$19:$AF$347,0)+COUNTIF($AF$1:AF61,AF62),"")&amp;IF(J62=10,RANK(L62,$AG$19:$AG$347,0)+COUNTIF($AG$1:AG61,AG62),"")&amp;IF(J62=11,RANK(L62,$AH$19:$AH$347,0)+COUNTIF($AH$1:AH61,AH62),"")</f>
        <v>44</v>
      </c>
      <c r="N62" s="9" t="s">
        <v>236</v>
      </c>
      <c r="Z62" s="10" t="str">
        <f t="shared" si="4"/>
        <v/>
      </c>
      <c r="AA62" s="10" t="str">
        <f t="shared" si="5"/>
        <v/>
      </c>
      <c r="AB62" s="10" t="str">
        <f t="shared" si="6"/>
        <v/>
      </c>
      <c r="AC62" s="10" t="str">
        <f t="shared" si="7"/>
        <v/>
      </c>
      <c r="AD62" s="10" t="str">
        <f t="shared" si="8"/>
        <v/>
      </c>
      <c r="AE62" s="10" t="str">
        <f t="shared" si="9"/>
        <v/>
      </c>
      <c r="AF62" s="10">
        <f t="shared" si="10"/>
        <v>45</v>
      </c>
      <c r="AG62" s="10" t="str">
        <f t="shared" si="11"/>
        <v/>
      </c>
      <c r="AH62" s="10" t="str">
        <f t="shared" si="12"/>
        <v/>
      </c>
      <c r="AI62" s="13" t="str">
        <f t="shared" si="13"/>
        <v>38</v>
      </c>
      <c r="AJ62" s="11">
        <f t="shared" si="14"/>
        <v>38</v>
      </c>
    </row>
    <row r="63" spans="1:36" x14ac:dyDescent="0.25">
      <c r="A63" s="1">
        <v>45</v>
      </c>
      <c r="B63" s="4">
        <v>48</v>
      </c>
      <c r="C63" s="9" t="s">
        <v>642</v>
      </c>
      <c r="D63" s="9" t="s">
        <v>192</v>
      </c>
      <c r="E63" s="9" t="s">
        <v>99</v>
      </c>
      <c r="F63" s="9">
        <v>3254509796</v>
      </c>
      <c r="G63" s="9" t="s">
        <v>53</v>
      </c>
      <c r="H63" s="27"/>
      <c r="I63" s="6">
        <v>9</v>
      </c>
      <c r="J63" s="6">
        <v>9</v>
      </c>
      <c r="K63" s="9">
        <v>17</v>
      </c>
      <c r="L63" s="7">
        <f t="shared" si="15"/>
        <v>42.5</v>
      </c>
      <c r="M63" s="8" t="str">
        <f>IF(J63=4,RANK(L63,$AA$19:$AA$347,0)+COUNTIF($AA$1:AA62,AA63),"")&amp;IF(J63=5,RANK(L63,$AB$19:$AB$347,0)+COUNTIF($AB$1:AB62,AB63),"")&amp;IF(J63=6,RANK(L63,$AC$19:$AC$347,0)+COUNTIF($AC$1:AC62,AC63),"")&amp;IF(J63=7,RANK(L63,$AD$19:$AD$347,0)+COUNTIF($AD$1:AD62,AD63),"")&amp;IF(J63=8,RANK(L63,$AE$19:$AE$347,0)+COUNTIF($AE$1:AE62,AE63),"")&amp;IF(J63=9,RANK(L63,$AF$19:$AF$347,0)+COUNTIF($AF$1:AF62,AF63),"")&amp;IF(J63=10,RANK(L63,$AG$19:$AG$347,0)+COUNTIF($AG$1:AG62,AG63),"")&amp;IF(J63=11,RANK(L63,$AH$19:$AH$347,0)+COUNTIF($AH$1:AH62,AH63),"")</f>
        <v>45</v>
      </c>
      <c r="N63" s="9" t="s">
        <v>236</v>
      </c>
      <c r="Z63" s="10" t="str">
        <f t="shared" si="4"/>
        <v/>
      </c>
      <c r="AA63" s="10" t="str">
        <f t="shared" si="5"/>
        <v/>
      </c>
      <c r="AB63" s="10" t="str">
        <f t="shared" si="6"/>
        <v/>
      </c>
      <c r="AC63" s="10" t="str">
        <f t="shared" si="7"/>
        <v/>
      </c>
      <c r="AD63" s="10" t="str">
        <f t="shared" si="8"/>
        <v/>
      </c>
      <c r="AE63" s="10" t="str">
        <f t="shared" si="9"/>
        <v/>
      </c>
      <c r="AF63" s="10">
        <f t="shared" si="10"/>
        <v>42.5</v>
      </c>
      <c r="AG63" s="10" t="str">
        <f t="shared" si="11"/>
        <v/>
      </c>
      <c r="AH63" s="10" t="str">
        <f t="shared" si="12"/>
        <v/>
      </c>
      <c r="AI63" s="13" t="str">
        <f t="shared" si="13"/>
        <v>45</v>
      </c>
      <c r="AJ63" s="11">
        <f t="shared" si="14"/>
        <v>45</v>
      </c>
    </row>
    <row r="64" spans="1:36" x14ac:dyDescent="0.25">
      <c r="A64" s="1">
        <v>46</v>
      </c>
      <c r="B64" s="4">
        <v>48</v>
      </c>
      <c r="C64" s="9" t="s">
        <v>414</v>
      </c>
      <c r="D64" s="9" t="s">
        <v>254</v>
      </c>
      <c r="E64" s="9" t="s">
        <v>176</v>
      </c>
      <c r="F64" s="9">
        <v>2975970421</v>
      </c>
      <c r="G64" s="9" t="s">
        <v>53</v>
      </c>
      <c r="H64" s="27"/>
      <c r="I64" s="6">
        <v>9</v>
      </c>
      <c r="J64" s="6">
        <v>9</v>
      </c>
      <c r="K64" s="9">
        <v>17</v>
      </c>
      <c r="L64" s="7">
        <f t="shared" si="15"/>
        <v>42.5</v>
      </c>
      <c r="M64" s="8" t="str">
        <f>IF(J64=4,RANK(L64,$AA$19:$AA$347,0)+COUNTIF($AA$1:AA63,AA64),"")&amp;IF(J64=5,RANK(L64,$AB$19:$AB$347,0)+COUNTIF($AB$1:AB63,AB64),"")&amp;IF(J64=6,RANK(L64,$AC$19:$AC$347,0)+COUNTIF($AC$1:AC63,AC64),"")&amp;IF(J64=7,RANK(L64,$AD$19:$AD$347,0)+COUNTIF($AD$1:AD63,AD64),"")&amp;IF(J64=8,RANK(L64,$AE$19:$AE$347,0)+COUNTIF($AE$1:AE63,AE64),"")&amp;IF(J64=9,RANK(L64,$AF$19:$AF$347,0)+COUNTIF($AF$1:AF63,AF64),"")&amp;IF(J64=10,RANK(L64,$AG$19:$AG$347,0)+COUNTIF($AG$1:AG63,AG64),"")&amp;IF(J64=11,RANK(L64,$AH$19:$AH$347,0)+COUNTIF($AH$1:AH63,AH64),"")</f>
        <v>46</v>
      </c>
      <c r="N64" s="9" t="s">
        <v>236</v>
      </c>
      <c r="Z64" s="10" t="str">
        <f t="shared" si="4"/>
        <v/>
      </c>
      <c r="AA64" s="10" t="str">
        <f t="shared" si="5"/>
        <v/>
      </c>
      <c r="AB64" s="10" t="str">
        <f t="shared" si="6"/>
        <v/>
      </c>
      <c r="AC64" s="10" t="str">
        <f t="shared" si="7"/>
        <v/>
      </c>
      <c r="AD64" s="10" t="str">
        <f t="shared" si="8"/>
        <v/>
      </c>
      <c r="AE64" s="10" t="str">
        <f t="shared" si="9"/>
        <v/>
      </c>
      <c r="AF64" s="10">
        <f t="shared" si="10"/>
        <v>42.5</v>
      </c>
      <c r="AG64" s="10" t="str">
        <f t="shared" si="11"/>
        <v/>
      </c>
      <c r="AH64" s="10" t="str">
        <f t="shared" si="12"/>
        <v/>
      </c>
      <c r="AI64" s="13" t="str">
        <f t="shared" si="13"/>
        <v>45</v>
      </c>
      <c r="AJ64" s="11">
        <f t="shared" si="14"/>
        <v>45</v>
      </c>
    </row>
    <row r="65" spans="1:36" x14ac:dyDescent="0.25">
      <c r="A65" s="1">
        <v>47</v>
      </c>
      <c r="B65" s="4">
        <v>48</v>
      </c>
      <c r="C65" s="9" t="s">
        <v>279</v>
      </c>
      <c r="D65" s="9" t="s">
        <v>51</v>
      </c>
      <c r="E65" s="9" t="s">
        <v>163</v>
      </c>
      <c r="F65" s="9">
        <v>4104144511</v>
      </c>
      <c r="G65" s="9" t="s">
        <v>53</v>
      </c>
      <c r="H65" s="27"/>
      <c r="I65" s="6">
        <v>9</v>
      </c>
      <c r="J65" s="6">
        <v>9</v>
      </c>
      <c r="K65" s="9">
        <v>17</v>
      </c>
      <c r="L65" s="7">
        <f t="shared" si="15"/>
        <v>42.5</v>
      </c>
      <c r="M65" s="8" t="str">
        <f>IF(J65=4,RANK(L65,$AA$19:$AA$347,0)+COUNTIF($AA$1:AA64,AA65),"")&amp;IF(J65=5,RANK(L65,$AB$19:$AB$347,0)+COUNTIF($AB$1:AB64,AB65),"")&amp;IF(J65=6,RANK(L65,$AC$19:$AC$347,0)+COUNTIF($AC$1:AC64,AC65),"")&amp;IF(J65=7,RANK(L65,$AD$19:$AD$347,0)+COUNTIF($AD$1:AD64,AD65),"")&amp;IF(J65=8,RANK(L65,$AE$19:$AE$347,0)+COUNTIF($AE$1:AE64,AE65),"")&amp;IF(J65=9,RANK(L65,$AF$19:$AF$347,0)+COUNTIF($AF$1:AF64,AF65),"")&amp;IF(J65=10,RANK(L65,$AG$19:$AG$347,0)+COUNTIF($AG$1:AG64,AG65),"")&amp;IF(J65=11,RANK(L65,$AH$19:$AH$347,0)+COUNTIF($AH$1:AH64,AH65),"")</f>
        <v>47</v>
      </c>
      <c r="N65" s="9" t="s">
        <v>236</v>
      </c>
      <c r="Z65" s="10" t="str">
        <f t="shared" si="4"/>
        <v/>
      </c>
      <c r="AA65" s="10" t="str">
        <f t="shared" si="5"/>
        <v/>
      </c>
      <c r="AB65" s="10" t="str">
        <f t="shared" si="6"/>
        <v/>
      </c>
      <c r="AC65" s="10" t="str">
        <f t="shared" si="7"/>
        <v/>
      </c>
      <c r="AD65" s="10" t="str">
        <f t="shared" si="8"/>
        <v/>
      </c>
      <c r="AE65" s="10" t="str">
        <f t="shared" si="9"/>
        <v/>
      </c>
      <c r="AF65" s="10">
        <f t="shared" si="10"/>
        <v>42.5</v>
      </c>
      <c r="AG65" s="10" t="str">
        <f t="shared" si="11"/>
        <v/>
      </c>
      <c r="AH65" s="10" t="str">
        <f t="shared" si="12"/>
        <v/>
      </c>
      <c r="AI65" s="13" t="str">
        <f t="shared" si="13"/>
        <v>45</v>
      </c>
      <c r="AJ65" s="11">
        <f t="shared" si="14"/>
        <v>45</v>
      </c>
    </row>
    <row r="66" spans="1:36" x14ac:dyDescent="0.25">
      <c r="A66" s="1">
        <v>48</v>
      </c>
      <c r="B66" s="4">
        <v>48</v>
      </c>
      <c r="C66" s="9" t="s">
        <v>643</v>
      </c>
      <c r="D66" s="9" t="s">
        <v>267</v>
      </c>
      <c r="E66" s="9" t="s">
        <v>37</v>
      </c>
      <c r="F66" s="9">
        <v>2316384962</v>
      </c>
      <c r="G66" s="9" t="s">
        <v>53</v>
      </c>
      <c r="H66" s="27"/>
      <c r="I66" s="6">
        <v>9</v>
      </c>
      <c r="J66" s="6">
        <v>9</v>
      </c>
      <c r="K66" s="9">
        <v>17</v>
      </c>
      <c r="L66" s="7">
        <f t="shared" si="15"/>
        <v>42.5</v>
      </c>
      <c r="M66" s="8" t="str">
        <f>IF(J66=4,RANK(L66,$AA$19:$AA$347,0)+COUNTIF($AA$1:AA65,AA66),"")&amp;IF(J66=5,RANK(L66,$AB$19:$AB$347,0)+COUNTIF($AB$1:AB65,AB66),"")&amp;IF(J66=6,RANK(L66,$AC$19:$AC$347,0)+COUNTIF($AC$1:AC65,AC66),"")&amp;IF(J66=7,RANK(L66,$AD$19:$AD$347,0)+COUNTIF($AD$1:AD65,AD66),"")&amp;IF(J66=8,RANK(L66,$AE$19:$AE$347,0)+COUNTIF($AE$1:AE65,AE66),"")&amp;IF(J66=9,RANK(L66,$AF$19:$AF$347,0)+COUNTIF($AF$1:AF65,AF66),"")&amp;IF(J66=10,RANK(L66,$AG$19:$AG$347,0)+COUNTIF($AG$1:AG65,AG66),"")&amp;IF(J66=11,RANK(L66,$AH$19:$AH$347,0)+COUNTIF($AH$1:AH65,AH66),"")</f>
        <v>48</v>
      </c>
      <c r="N66" s="9" t="s">
        <v>236</v>
      </c>
      <c r="Z66" s="10" t="str">
        <f t="shared" si="4"/>
        <v/>
      </c>
      <c r="AA66" s="10" t="str">
        <f t="shared" si="5"/>
        <v/>
      </c>
      <c r="AB66" s="10" t="str">
        <f t="shared" si="6"/>
        <v/>
      </c>
      <c r="AC66" s="10" t="str">
        <f t="shared" si="7"/>
        <v/>
      </c>
      <c r="AD66" s="10" t="str">
        <f t="shared" si="8"/>
        <v/>
      </c>
      <c r="AE66" s="10" t="str">
        <f t="shared" si="9"/>
        <v/>
      </c>
      <c r="AF66" s="10">
        <f t="shared" si="10"/>
        <v>42.5</v>
      </c>
      <c r="AG66" s="10" t="str">
        <f t="shared" si="11"/>
        <v/>
      </c>
      <c r="AH66" s="10" t="str">
        <f t="shared" si="12"/>
        <v/>
      </c>
      <c r="AI66" s="13" t="str">
        <f t="shared" si="13"/>
        <v>45</v>
      </c>
      <c r="AJ66" s="11">
        <f t="shared" si="14"/>
        <v>45</v>
      </c>
    </row>
    <row r="67" spans="1:36" x14ac:dyDescent="0.25">
      <c r="A67" s="1">
        <v>49</v>
      </c>
      <c r="B67" s="4">
        <v>48</v>
      </c>
      <c r="C67" s="9" t="s">
        <v>644</v>
      </c>
      <c r="D67" s="9" t="s">
        <v>541</v>
      </c>
      <c r="E67" s="9" t="s">
        <v>102</v>
      </c>
      <c r="F67" s="9">
        <v>238072773</v>
      </c>
      <c r="G67" s="9" t="s">
        <v>118</v>
      </c>
      <c r="H67" s="27"/>
      <c r="I67" s="6">
        <v>9</v>
      </c>
      <c r="J67" s="6">
        <v>9</v>
      </c>
      <c r="K67" s="9">
        <v>17</v>
      </c>
      <c r="L67" s="7">
        <f t="shared" si="15"/>
        <v>42.5</v>
      </c>
      <c r="M67" s="8" t="str">
        <f>IF(J67=4,RANK(L67,$AA$19:$AA$347,0)+COUNTIF($AA$1:AA66,AA67),"")&amp;IF(J67=5,RANK(L67,$AB$19:$AB$347,0)+COUNTIF($AB$1:AB66,AB67),"")&amp;IF(J67=6,RANK(L67,$AC$19:$AC$347,0)+COUNTIF($AC$1:AC66,AC67),"")&amp;IF(J67=7,RANK(L67,$AD$19:$AD$347,0)+COUNTIF($AD$1:AD66,AD67),"")&amp;IF(J67=8,RANK(L67,$AE$19:$AE$347,0)+COUNTIF($AE$1:AE66,AE67),"")&amp;IF(J67=9,RANK(L67,$AF$19:$AF$347,0)+COUNTIF($AF$1:AF66,AF67),"")&amp;IF(J67=10,RANK(L67,$AG$19:$AG$347,0)+COUNTIF($AG$1:AG66,AG67),"")&amp;IF(J67=11,RANK(L67,$AH$19:$AH$347,0)+COUNTIF($AH$1:AH66,AH67),"")</f>
        <v>49</v>
      </c>
      <c r="N67" s="9" t="s">
        <v>236</v>
      </c>
      <c r="Z67" s="10" t="str">
        <f t="shared" si="4"/>
        <v/>
      </c>
      <c r="AA67" s="10" t="str">
        <f t="shared" si="5"/>
        <v/>
      </c>
      <c r="AB67" s="10" t="str">
        <f t="shared" si="6"/>
        <v/>
      </c>
      <c r="AC67" s="10" t="str">
        <f t="shared" si="7"/>
        <v/>
      </c>
      <c r="AD67" s="10" t="str">
        <f t="shared" si="8"/>
        <v/>
      </c>
      <c r="AE67" s="10" t="str">
        <f t="shared" si="9"/>
        <v/>
      </c>
      <c r="AF67" s="10">
        <f t="shared" si="10"/>
        <v>42.5</v>
      </c>
      <c r="AG67" s="10" t="str">
        <f t="shared" si="11"/>
        <v/>
      </c>
      <c r="AH67" s="10" t="str">
        <f t="shared" si="12"/>
        <v/>
      </c>
      <c r="AI67" s="13" t="str">
        <f t="shared" si="13"/>
        <v>45</v>
      </c>
      <c r="AJ67" s="11">
        <f t="shared" si="14"/>
        <v>45</v>
      </c>
    </row>
    <row r="68" spans="1:36" x14ac:dyDescent="0.25">
      <c r="A68" s="1">
        <v>50</v>
      </c>
      <c r="B68" s="4">
        <v>48</v>
      </c>
      <c r="C68" s="9" t="s">
        <v>613</v>
      </c>
      <c r="D68" s="9" t="s">
        <v>153</v>
      </c>
      <c r="E68" s="9" t="s">
        <v>154</v>
      </c>
      <c r="F68" s="9">
        <v>2056132251</v>
      </c>
      <c r="G68" s="9" t="s">
        <v>53</v>
      </c>
      <c r="H68" s="27"/>
      <c r="I68" s="6">
        <v>9</v>
      </c>
      <c r="J68" s="6">
        <v>9</v>
      </c>
      <c r="K68" s="9">
        <v>16</v>
      </c>
      <c r="L68" s="7">
        <f t="shared" si="15"/>
        <v>40</v>
      </c>
      <c r="M68" s="8" t="str">
        <f>IF(J68=4,RANK(L68,$AA$19:$AA$347,0)+COUNTIF($AA$1:AA67,AA68),"")&amp;IF(J68=5,RANK(L68,$AB$19:$AB$347,0)+COUNTIF($AB$1:AB67,AB68),"")&amp;IF(J68=6,RANK(L68,$AC$19:$AC$347,0)+COUNTIF($AC$1:AC67,AC68),"")&amp;IF(J68=7,RANK(L68,$AD$19:$AD$347,0)+COUNTIF($AD$1:AD67,AD68),"")&amp;IF(J68=8,RANK(L68,$AE$19:$AE$347,0)+COUNTIF($AE$1:AE67,AE68),"")&amp;IF(J68=9,RANK(L68,$AF$19:$AF$347,0)+COUNTIF($AF$1:AF67,AF68),"")&amp;IF(J68=10,RANK(L68,$AG$19:$AG$347,0)+COUNTIF($AG$1:AG67,AG68),"")&amp;IF(J68=11,RANK(L68,$AH$19:$AH$347,0)+COUNTIF($AH$1:AH67,AH68),"")</f>
        <v>50</v>
      </c>
      <c r="N68" s="9" t="s">
        <v>236</v>
      </c>
      <c r="Z68" s="10" t="str">
        <f t="shared" si="4"/>
        <v/>
      </c>
      <c r="AA68" s="10" t="str">
        <f t="shared" si="5"/>
        <v/>
      </c>
      <c r="AB68" s="10" t="str">
        <f t="shared" si="6"/>
        <v/>
      </c>
      <c r="AC68" s="10" t="str">
        <f t="shared" si="7"/>
        <v/>
      </c>
      <c r="AD68" s="10" t="str">
        <f t="shared" si="8"/>
        <v/>
      </c>
      <c r="AE68" s="10" t="str">
        <f t="shared" si="9"/>
        <v/>
      </c>
      <c r="AF68" s="10">
        <f t="shared" si="10"/>
        <v>40</v>
      </c>
      <c r="AG68" s="10" t="str">
        <f t="shared" si="11"/>
        <v/>
      </c>
      <c r="AH68" s="10" t="str">
        <f t="shared" si="12"/>
        <v/>
      </c>
      <c r="AI68" s="13" t="str">
        <f t="shared" si="13"/>
        <v>50</v>
      </c>
      <c r="AJ68" s="11">
        <f t="shared" si="14"/>
        <v>50</v>
      </c>
    </row>
    <row r="69" spans="1:36" x14ac:dyDescent="0.25">
      <c r="A69" s="1">
        <v>51</v>
      </c>
      <c r="B69" s="4">
        <v>48</v>
      </c>
      <c r="C69" s="9" t="s">
        <v>645</v>
      </c>
      <c r="D69" s="9" t="s">
        <v>130</v>
      </c>
      <c r="E69" s="9" t="s">
        <v>180</v>
      </c>
      <c r="F69" s="9">
        <v>4079630923</v>
      </c>
      <c r="G69" s="9" t="s">
        <v>53</v>
      </c>
      <c r="H69" s="27"/>
      <c r="I69" s="6">
        <v>9</v>
      </c>
      <c r="J69" s="6">
        <v>9</v>
      </c>
      <c r="K69" s="9">
        <v>16</v>
      </c>
      <c r="L69" s="7">
        <f t="shared" si="15"/>
        <v>40</v>
      </c>
      <c r="M69" s="8" t="str">
        <f>IF(J69=4,RANK(L69,$AA$19:$AA$347,0)+COUNTIF($AA$1:AA68,AA69),"")&amp;IF(J69=5,RANK(L69,$AB$19:$AB$347,0)+COUNTIF($AB$1:AB68,AB69),"")&amp;IF(J69=6,RANK(L69,$AC$19:$AC$347,0)+COUNTIF($AC$1:AC68,AC69),"")&amp;IF(J69=7,RANK(L69,$AD$19:$AD$347,0)+COUNTIF($AD$1:AD68,AD69),"")&amp;IF(J69=8,RANK(L69,$AE$19:$AE$347,0)+COUNTIF($AE$1:AE68,AE69),"")&amp;IF(J69=9,RANK(L69,$AF$19:$AF$347,0)+COUNTIF($AF$1:AF68,AF69),"")&amp;IF(J69=10,RANK(L69,$AG$19:$AG$347,0)+COUNTIF($AG$1:AG68,AG69),"")&amp;IF(J69=11,RANK(L69,$AH$19:$AH$347,0)+COUNTIF($AH$1:AH68,AH69),"")</f>
        <v>51</v>
      </c>
      <c r="N69" s="9" t="s">
        <v>236</v>
      </c>
      <c r="Z69" s="10" t="str">
        <f t="shared" si="4"/>
        <v/>
      </c>
      <c r="AA69" s="10" t="str">
        <f t="shared" si="5"/>
        <v/>
      </c>
      <c r="AB69" s="10" t="str">
        <f t="shared" si="6"/>
        <v/>
      </c>
      <c r="AC69" s="10" t="str">
        <f t="shared" si="7"/>
        <v/>
      </c>
      <c r="AD69" s="10" t="str">
        <f t="shared" si="8"/>
        <v/>
      </c>
      <c r="AE69" s="10" t="str">
        <f t="shared" si="9"/>
        <v/>
      </c>
      <c r="AF69" s="10">
        <f t="shared" si="10"/>
        <v>40</v>
      </c>
      <c r="AG69" s="10" t="str">
        <f t="shared" si="11"/>
        <v/>
      </c>
      <c r="AH69" s="10" t="str">
        <f t="shared" si="12"/>
        <v/>
      </c>
      <c r="AI69" s="13" t="str">
        <f t="shared" si="13"/>
        <v>50</v>
      </c>
      <c r="AJ69" s="11">
        <f t="shared" si="14"/>
        <v>50</v>
      </c>
    </row>
    <row r="70" spans="1:36" x14ac:dyDescent="0.25">
      <c r="A70" s="1">
        <v>52</v>
      </c>
      <c r="B70" s="4">
        <v>48</v>
      </c>
      <c r="C70" s="9" t="s">
        <v>646</v>
      </c>
      <c r="D70" s="9" t="s">
        <v>64</v>
      </c>
      <c r="E70" s="9" t="s">
        <v>265</v>
      </c>
      <c r="F70" s="9">
        <v>2196096496</v>
      </c>
      <c r="G70" s="9" t="s">
        <v>53</v>
      </c>
      <c r="H70" s="27"/>
      <c r="I70" s="6">
        <v>9</v>
      </c>
      <c r="J70" s="6">
        <v>9</v>
      </c>
      <c r="K70" s="9">
        <v>16</v>
      </c>
      <c r="L70" s="7">
        <f t="shared" si="15"/>
        <v>40</v>
      </c>
      <c r="M70" s="8" t="str">
        <f>IF(J70=4,RANK(L70,$AA$19:$AA$347,0)+COUNTIF($AA$1:AA69,AA70),"")&amp;IF(J70=5,RANK(L70,$AB$19:$AB$347,0)+COUNTIF($AB$1:AB69,AB70),"")&amp;IF(J70=6,RANK(L70,$AC$19:$AC$347,0)+COUNTIF($AC$1:AC69,AC70),"")&amp;IF(J70=7,RANK(L70,$AD$19:$AD$347,0)+COUNTIF($AD$1:AD69,AD70),"")&amp;IF(J70=8,RANK(L70,$AE$19:$AE$347,0)+COUNTIF($AE$1:AE69,AE70),"")&amp;IF(J70=9,RANK(L70,$AF$19:$AF$347,0)+COUNTIF($AF$1:AF69,AF70),"")&amp;IF(J70=10,RANK(L70,$AG$19:$AG$347,0)+COUNTIF($AG$1:AG69,AG70),"")&amp;IF(J70=11,RANK(L70,$AH$19:$AH$347,0)+COUNTIF($AH$1:AH69,AH70),"")</f>
        <v>52</v>
      </c>
      <c r="N70" s="9" t="s">
        <v>236</v>
      </c>
      <c r="Z70" s="10" t="str">
        <f t="shared" si="4"/>
        <v/>
      </c>
      <c r="AA70" s="10" t="str">
        <f t="shared" si="5"/>
        <v/>
      </c>
      <c r="AB70" s="10" t="str">
        <f t="shared" si="6"/>
        <v/>
      </c>
      <c r="AC70" s="10" t="str">
        <f t="shared" si="7"/>
        <v/>
      </c>
      <c r="AD70" s="10" t="str">
        <f t="shared" si="8"/>
        <v/>
      </c>
      <c r="AE70" s="10" t="str">
        <f t="shared" si="9"/>
        <v/>
      </c>
      <c r="AF70" s="10">
        <f t="shared" si="10"/>
        <v>40</v>
      </c>
      <c r="AG70" s="10" t="str">
        <f t="shared" si="11"/>
        <v/>
      </c>
      <c r="AH70" s="10" t="str">
        <f t="shared" si="12"/>
        <v/>
      </c>
      <c r="AI70" s="13" t="str">
        <f t="shared" si="13"/>
        <v>50</v>
      </c>
      <c r="AJ70" s="11">
        <f t="shared" si="14"/>
        <v>50</v>
      </c>
    </row>
    <row r="71" spans="1:36" x14ac:dyDescent="0.25">
      <c r="A71" s="1">
        <v>53</v>
      </c>
      <c r="B71" s="4">
        <v>48</v>
      </c>
      <c r="C71" s="9" t="s">
        <v>647</v>
      </c>
      <c r="D71" s="9" t="s">
        <v>76</v>
      </c>
      <c r="E71" s="9" t="s">
        <v>180</v>
      </c>
      <c r="F71" s="9">
        <v>3961420810</v>
      </c>
      <c r="G71" s="9" t="s">
        <v>53</v>
      </c>
      <c r="H71" s="27"/>
      <c r="I71" s="6">
        <v>9</v>
      </c>
      <c r="J71" s="6">
        <v>9</v>
      </c>
      <c r="K71" s="9">
        <v>16</v>
      </c>
      <c r="L71" s="7">
        <f t="shared" si="15"/>
        <v>40</v>
      </c>
      <c r="M71" s="8" t="str">
        <f>IF(J71=4,RANK(L71,$AA$19:$AA$347,0)+COUNTIF($AA$1:AA70,AA71),"")&amp;IF(J71=5,RANK(L71,$AB$19:$AB$347,0)+COUNTIF($AB$1:AB70,AB71),"")&amp;IF(J71=6,RANK(L71,$AC$19:$AC$347,0)+COUNTIF($AC$1:AC70,AC71),"")&amp;IF(J71=7,RANK(L71,$AD$19:$AD$347,0)+COUNTIF($AD$1:AD70,AD71),"")&amp;IF(J71=8,RANK(L71,$AE$19:$AE$347,0)+COUNTIF($AE$1:AE70,AE71),"")&amp;IF(J71=9,RANK(L71,$AF$19:$AF$347,0)+COUNTIF($AF$1:AF70,AF71),"")&amp;IF(J71=10,RANK(L71,$AG$19:$AG$347,0)+COUNTIF($AG$1:AG70,AG71),"")&amp;IF(J71=11,RANK(L71,$AH$19:$AH$347,0)+COUNTIF($AH$1:AH70,AH71),"")</f>
        <v>53</v>
      </c>
      <c r="N71" s="9" t="s">
        <v>236</v>
      </c>
      <c r="Z71" s="10" t="str">
        <f t="shared" si="4"/>
        <v/>
      </c>
      <c r="AA71" s="10" t="str">
        <f t="shared" si="5"/>
        <v/>
      </c>
      <c r="AB71" s="10" t="str">
        <f t="shared" si="6"/>
        <v/>
      </c>
      <c r="AC71" s="10" t="str">
        <f t="shared" si="7"/>
        <v/>
      </c>
      <c r="AD71" s="10" t="str">
        <f t="shared" si="8"/>
        <v/>
      </c>
      <c r="AE71" s="10" t="str">
        <f t="shared" si="9"/>
        <v/>
      </c>
      <c r="AF71" s="10">
        <f t="shared" si="10"/>
        <v>40</v>
      </c>
      <c r="AG71" s="10" t="str">
        <f t="shared" si="11"/>
        <v/>
      </c>
      <c r="AH71" s="10" t="str">
        <f t="shared" si="12"/>
        <v/>
      </c>
      <c r="AI71" s="13" t="str">
        <f t="shared" si="13"/>
        <v>50</v>
      </c>
      <c r="AJ71" s="11">
        <f t="shared" si="14"/>
        <v>50</v>
      </c>
    </row>
    <row r="72" spans="1:36" x14ac:dyDescent="0.25">
      <c r="A72" s="1">
        <v>54</v>
      </c>
      <c r="B72" s="4">
        <v>48</v>
      </c>
      <c r="C72" s="9" t="s">
        <v>648</v>
      </c>
      <c r="D72" s="9" t="s">
        <v>36</v>
      </c>
      <c r="E72" s="9" t="s">
        <v>37</v>
      </c>
      <c r="F72" s="9">
        <v>1299934601</v>
      </c>
      <c r="G72" s="9" t="s">
        <v>53</v>
      </c>
      <c r="H72" s="27"/>
      <c r="I72" s="6">
        <v>9</v>
      </c>
      <c r="J72" s="6">
        <v>9</v>
      </c>
      <c r="K72" s="9">
        <v>16</v>
      </c>
      <c r="L72" s="7">
        <f t="shared" si="15"/>
        <v>40</v>
      </c>
      <c r="M72" s="8" t="str">
        <f>IF(J72=4,RANK(L72,$AA$19:$AA$347,0)+COUNTIF($AA$1:AA71,AA72),"")&amp;IF(J72=5,RANK(L72,$AB$19:$AB$347,0)+COUNTIF($AB$1:AB71,AB72),"")&amp;IF(J72=6,RANK(L72,$AC$19:$AC$347,0)+COUNTIF($AC$1:AC71,AC72),"")&amp;IF(J72=7,RANK(L72,$AD$19:$AD$347,0)+COUNTIF($AD$1:AD71,AD72),"")&amp;IF(J72=8,RANK(L72,$AE$19:$AE$347,0)+COUNTIF($AE$1:AE71,AE72),"")&amp;IF(J72=9,RANK(L72,$AF$19:$AF$347,0)+COUNTIF($AF$1:AF71,AF72),"")&amp;IF(J72=10,RANK(L72,$AG$19:$AG$347,0)+COUNTIF($AG$1:AG71,AG72),"")&amp;IF(J72=11,RANK(L72,$AH$19:$AH$347,0)+COUNTIF($AH$1:AH71,AH72),"")</f>
        <v>54</v>
      </c>
      <c r="N72" s="9" t="s">
        <v>236</v>
      </c>
      <c r="Z72" s="10" t="str">
        <f t="shared" si="4"/>
        <v/>
      </c>
      <c r="AA72" s="10" t="str">
        <f t="shared" si="5"/>
        <v/>
      </c>
      <c r="AB72" s="10" t="str">
        <f t="shared" si="6"/>
        <v/>
      </c>
      <c r="AC72" s="10" t="str">
        <f t="shared" si="7"/>
        <v/>
      </c>
      <c r="AD72" s="10" t="str">
        <f t="shared" si="8"/>
        <v/>
      </c>
      <c r="AE72" s="10" t="str">
        <f t="shared" si="9"/>
        <v/>
      </c>
      <c r="AF72" s="10">
        <f t="shared" si="10"/>
        <v>40</v>
      </c>
      <c r="AG72" s="10" t="str">
        <f t="shared" si="11"/>
        <v/>
      </c>
      <c r="AH72" s="10" t="str">
        <f t="shared" si="12"/>
        <v/>
      </c>
      <c r="AI72" s="13" t="str">
        <f t="shared" si="13"/>
        <v>50</v>
      </c>
      <c r="AJ72" s="11">
        <f t="shared" si="14"/>
        <v>50</v>
      </c>
    </row>
    <row r="73" spans="1:36" x14ac:dyDescent="0.25">
      <c r="A73" s="1">
        <v>55</v>
      </c>
      <c r="B73" s="4">
        <v>48</v>
      </c>
      <c r="C73" s="9" t="s">
        <v>649</v>
      </c>
      <c r="D73" s="9" t="s">
        <v>96</v>
      </c>
      <c r="E73" s="9" t="s">
        <v>40</v>
      </c>
      <c r="F73" s="9">
        <v>2130741344</v>
      </c>
      <c r="G73" s="9" t="s">
        <v>53</v>
      </c>
      <c r="H73" s="27"/>
      <c r="I73" s="6">
        <v>9</v>
      </c>
      <c r="J73" s="6">
        <v>9</v>
      </c>
      <c r="K73" s="9">
        <v>16</v>
      </c>
      <c r="L73" s="7">
        <f t="shared" si="15"/>
        <v>40</v>
      </c>
      <c r="M73" s="8" t="str">
        <f>IF(J73=4,RANK(L73,$AA$19:$AA$347,0)+COUNTIF($AA$1:AA72,AA73),"")&amp;IF(J73=5,RANK(L73,$AB$19:$AB$347,0)+COUNTIF($AB$1:AB72,AB73),"")&amp;IF(J73=6,RANK(L73,$AC$19:$AC$347,0)+COUNTIF($AC$1:AC72,AC73),"")&amp;IF(J73=7,RANK(L73,$AD$19:$AD$347,0)+COUNTIF($AD$1:AD72,AD73),"")&amp;IF(J73=8,RANK(L73,$AE$19:$AE$347,0)+COUNTIF($AE$1:AE72,AE73),"")&amp;IF(J73=9,RANK(L73,$AF$19:$AF$347,0)+COUNTIF($AF$1:AF72,AF73),"")&amp;IF(J73=10,RANK(L73,$AG$19:$AG$347,0)+COUNTIF($AG$1:AG72,AG73),"")&amp;IF(J73=11,RANK(L73,$AH$19:$AH$347,0)+COUNTIF($AH$1:AH72,AH73),"")</f>
        <v>55</v>
      </c>
      <c r="N73" s="9" t="s">
        <v>236</v>
      </c>
      <c r="Z73" s="10" t="str">
        <f t="shared" si="4"/>
        <v/>
      </c>
      <c r="AA73" s="10" t="str">
        <f t="shared" si="5"/>
        <v/>
      </c>
      <c r="AB73" s="10" t="str">
        <f t="shared" si="6"/>
        <v/>
      </c>
      <c r="AC73" s="10" t="str">
        <f t="shared" si="7"/>
        <v/>
      </c>
      <c r="AD73" s="10" t="str">
        <f t="shared" si="8"/>
        <v/>
      </c>
      <c r="AE73" s="10" t="str">
        <f t="shared" si="9"/>
        <v/>
      </c>
      <c r="AF73" s="10">
        <f t="shared" si="10"/>
        <v>40</v>
      </c>
      <c r="AG73" s="10" t="str">
        <f t="shared" si="11"/>
        <v/>
      </c>
      <c r="AH73" s="10" t="str">
        <f t="shared" si="12"/>
        <v/>
      </c>
      <c r="AI73" s="13" t="str">
        <f t="shared" si="13"/>
        <v>50</v>
      </c>
      <c r="AJ73" s="11">
        <f t="shared" si="14"/>
        <v>50</v>
      </c>
    </row>
    <row r="74" spans="1:36" x14ac:dyDescent="0.25">
      <c r="A74" s="1">
        <v>56</v>
      </c>
      <c r="B74" s="4">
        <v>48</v>
      </c>
      <c r="C74" s="9" t="s">
        <v>650</v>
      </c>
      <c r="D74" s="9" t="s">
        <v>88</v>
      </c>
      <c r="E74" s="9" t="s">
        <v>154</v>
      </c>
      <c r="F74" s="9">
        <v>4122656780</v>
      </c>
      <c r="G74" s="9" t="s">
        <v>367</v>
      </c>
      <c r="H74" s="27"/>
      <c r="I74" s="6">
        <v>9</v>
      </c>
      <c r="J74" s="6">
        <v>9</v>
      </c>
      <c r="K74" s="9">
        <v>15</v>
      </c>
      <c r="L74" s="7">
        <f t="shared" si="15"/>
        <v>37.5</v>
      </c>
      <c r="M74" s="8" t="str">
        <f>IF(J74=4,RANK(L74,$AA$19:$AA$347,0)+COUNTIF($AA$1:AA73,AA74),"")&amp;IF(J74=5,RANK(L74,$AB$19:$AB$347,0)+COUNTIF($AB$1:AB73,AB74),"")&amp;IF(J74=6,RANK(L74,$AC$19:$AC$347,0)+COUNTIF($AC$1:AC73,AC74),"")&amp;IF(J74=7,RANK(L74,$AD$19:$AD$347,0)+COUNTIF($AD$1:AD73,AD74),"")&amp;IF(J74=8,RANK(L74,$AE$19:$AE$347,0)+COUNTIF($AE$1:AE73,AE74),"")&amp;IF(J74=9,RANK(L74,$AF$19:$AF$347,0)+COUNTIF($AF$1:AF73,AF74),"")&amp;IF(J74=10,RANK(L74,$AG$19:$AG$347,0)+COUNTIF($AG$1:AG73,AG74),"")&amp;IF(J74=11,RANK(L74,$AH$19:$AH$347,0)+COUNTIF($AH$1:AH73,AH74),"")</f>
        <v>56</v>
      </c>
      <c r="N74" s="9" t="s">
        <v>236</v>
      </c>
      <c r="Z74" s="10" t="str">
        <f t="shared" si="4"/>
        <v/>
      </c>
      <c r="AA74" s="10" t="str">
        <f t="shared" si="5"/>
        <v/>
      </c>
      <c r="AB74" s="10" t="str">
        <f t="shared" si="6"/>
        <v/>
      </c>
      <c r="AC74" s="10" t="str">
        <f t="shared" si="7"/>
        <v/>
      </c>
      <c r="AD74" s="10" t="str">
        <f t="shared" si="8"/>
        <v/>
      </c>
      <c r="AE74" s="10" t="str">
        <f t="shared" si="9"/>
        <v/>
      </c>
      <c r="AF74" s="10">
        <f t="shared" si="10"/>
        <v>37.5</v>
      </c>
      <c r="AG74" s="10" t="str">
        <f t="shared" si="11"/>
        <v/>
      </c>
      <c r="AH74" s="10" t="str">
        <f t="shared" si="12"/>
        <v/>
      </c>
      <c r="AI74" s="13" t="str">
        <f t="shared" si="13"/>
        <v>56</v>
      </c>
      <c r="AJ74" s="11">
        <f t="shared" si="14"/>
        <v>56</v>
      </c>
    </row>
    <row r="75" spans="1:36" x14ac:dyDescent="0.25">
      <c r="A75" s="1">
        <v>57</v>
      </c>
      <c r="B75" s="4">
        <v>48</v>
      </c>
      <c r="C75" s="9" t="s">
        <v>347</v>
      </c>
      <c r="D75" s="9" t="s">
        <v>51</v>
      </c>
      <c r="E75" s="9" t="s">
        <v>47</v>
      </c>
      <c r="F75" s="9">
        <v>681067985</v>
      </c>
      <c r="G75" s="9" t="s">
        <v>53</v>
      </c>
      <c r="H75" s="27"/>
      <c r="I75" s="6">
        <v>9</v>
      </c>
      <c r="J75" s="6">
        <v>9</v>
      </c>
      <c r="K75" s="9">
        <v>15</v>
      </c>
      <c r="L75" s="7">
        <f t="shared" si="15"/>
        <v>37.5</v>
      </c>
      <c r="M75" s="8" t="str">
        <f>IF(J75=4,RANK(L75,$AA$19:$AA$347,0)+COUNTIF($AA$1:AA74,AA75),"")&amp;IF(J75=5,RANK(L75,$AB$19:$AB$347,0)+COUNTIF($AB$1:AB74,AB75),"")&amp;IF(J75=6,RANK(L75,$AC$19:$AC$347,0)+COUNTIF($AC$1:AC74,AC75),"")&amp;IF(J75=7,RANK(L75,$AD$19:$AD$347,0)+COUNTIF($AD$1:AD74,AD75),"")&amp;IF(J75=8,RANK(L75,$AE$19:$AE$347,0)+COUNTIF($AE$1:AE74,AE75),"")&amp;IF(J75=9,RANK(L75,$AF$19:$AF$347,0)+COUNTIF($AF$1:AF74,AF75),"")&amp;IF(J75=10,RANK(L75,$AG$19:$AG$347,0)+COUNTIF($AG$1:AG74,AG75),"")&amp;IF(J75=11,RANK(L75,$AH$19:$AH$347,0)+COUNTIF($AH$1:AH74,AH75),"")</f>
        <v>57</v>
      </c>
      <c r="N75" s="9" t="s">
        <v>236</v>
      </c>
      <c r="Z75" s="10" t="str">
        <f t="shared" si="4"/>
        <v/>
      </c>
      <c r="AA75" s="10" t="str">
        <f t="shared" si="5"/>
        <v/>
      </c>
      <c r="AB75" s="10" t="str">
        <f t="shared" si="6"/>
        <v/>
      </c>
      <c r="AC75" s="10" t="str">
        <f t="shared" si="7"/>
        <v/>
      </c>
      <c r="AD75" s="10" t="str">
        <f t="shared" si="8"/>
        <v/>
      </c>
      <c r="AE75" s="10" t="str">
        <f t="shared" si="9"/>
        <v/>
      </c>
      <c r="AF75" s="10">
        <f t="shared" si="10"/>
        <v>37.5</v>
      </c>
      <c r="AG75" s="10" t="str">
        <f t="shared" si="11"/>
        <v/>
      </c>
      <c r="AH75" s="10" t="str">
        <f t="shared" si="12"/>
        <v/>
      </c>
      <c r="AI75" s="13" t="str">
        <f t="shared" si="13"/>
        <v>56</v>
      </c>
      <c r="AJ75" s="11">
        <f t="shared" si="14"/>
        <v>56</v>
      </c>
    </row>
    <row r="76" spans="1:36" x14ac:dyDescent="0.25">
      <c r="A76" s="1">
        <v>58</v>
      </c>
      <c r="B76" s="4">
        <v>48</v>
      </c>
      <c r="C76" s="9" t="s">
        <v>651</v>
      </c>
      <c r="D76" s="9" t="s">
        <v>98</v>
      </c>
      <c r="E76" s="9" t="s">
        <v>52</v>
      </c>
      <c r="F76" s="9">
        <v>1183073286</v>
      </c>
      <c r="G76" s="9" t="s">
        <v>53</v>
      </c>
      <c r="H76" s="27"/>
      <c r="I76" s="6">
        <v>9</v>
      </c>
      <c r="J76" s="6">
        <v>9</v>
      </c>
      <c r="K76" s="9">
        <v>14</v>
      </c>
      <c r="L76" s="7">
        <f t="shared" si="15"/>
        <v>35</v>
      </c>
      <c r="M76" s="8" t="str">
        <f>IF(J76=4,RANK(L76,$AA$19:$AA$347,0)+COUNTIF($AA$1:AA75,AA76),"")&amp;IF(J76=5,RANK(L76,$AB$19:$AB$347,0)+COUNTIF($AB$1:AB75,AB76),"")&amp;IF(J76=6,RANK(L76,$AC$19:$AC$347,0)+COUNTIF($AC$1:AC75,AC76),"")&amp;IF(J76=7,RANK(L76,$AD$19:$AD$347,0)+COUNTIF($AD$1:AD75,AD76),"")&amp;IF(J76=8,RANK(L76,$AE$19:$AE$347,0)+COUNTIF($AE$1:AE75,AE76),"")&amp;IF(J76=9,RANK(L76,$AF$19:$AF$347,0)+COUNTIF($AF$1:AF75,AF76),"")&amp;IF(J76=10,RANK(L76,$AG$19:$AG$347,0)+COUNTIF($AG$1:AG75,AG76),"")&amp;IF(J76=11,RANK(L76,$AH$19:$AH$347,0)+COUNTIF($AH$1:AH75,AH76),"")</f>
        <v>58</v>
      </c>
      <c r="N76" s="9" t="s">
        <v>236</v>
      </c>
      <c r="Z76" s="10" t="str">
        <f t="shared" si="4"/>
        <v/>
      </c>
      <c r="AA76" s="10" t="str">
        <f t="shared" si="5"/>
        <v/>
      </c>
      <c r="AB76" s="10" t="str">
        <f t="shared" si="6"/>
        <v/>
      </c>
      <c r="AC76" s="10" t="str">
        <f t="shared" si="7"/>
        <v/>
      </c>
      <c r="AD76" s="10" t="str">
        <f t="shared" si="8"/>
        <v/>
      </c>
      <c r="AE76" s="10" t="str">
        <f t="shared" si="9"/>
        <v/>
      </c>
      <c r="AF76" s="10">
        <f t="shared" si="10"/>
        <v>35</v>
      </c>
      <c r="AG76" s="10" t="str">
        <f t="shared" si="11"/>
        <v/>
      </c>
      <c r="AH76" s="10" t="str">
        <f t="shared" si="12"/>
        <v/>
      </c>
      <c r="AI76" s="13" t="str">
        <f t="shared" si="13"/>
        <v>58</v>
      </c>
      <c r="AJ76" s="11">
        <f t="shared" si="14"/>
        <v>58</v>
      </c>
    </row>
    <row r="77" spans="1:36" x14ac:dyDescent="0.25">
      <c r="A77" s="1">
        <v>59</v>
      </c>
      <c r="B77" s="4">
        <v>48</v>
      </c>
      <c r="C77" s="9" t="s">
        <v>382</v>
      </c>
      <c r="D77" s="9" t="s">
        <v>262</v>
      </c>
      <c r="E77" s="9" t="s">
        <v>198</v>
      </c>
      <c r="F77" s="9">
        <v>2596030376</v>
      </c>
      <c r="G77" s="9" t="s">
        <v>53</v>
      </c>
      <c r="H77" s="27"/>
      <c r="I77" s="6">
        <v>9</v>
      </c>
      <c r="J77" s="6">
        <v>9</v>
      </c>
      <c r="K77" s="9">
        <v>14</v>
      </c>
      <c r="L77" s="7">
        <f t="shared" si="15"/>
        <v>35</v>
      </c>
      <c r="M77" s="8" t="str">
        <f>IF(J77=4,RANK(L77,$AA$19:$AA$347,0)+COUNTIF($AA$1:AA76,AA77),"")&amp;IF(J77=5,RANK(L77,$AB$19:$AB$347,0)+COUNTIF($AB$1:AB76,AB77),"")&amp;IF(J77=6,RANK(L77,$AC$19:$AC$347,0)+COUNTIF($AC$1:AC76,AC77),"")&amp;IF(J77=7,RANK(L77,$AD$19:$AD$347,0)+COUNTIF($AD$1:AD76,AD77),"")&amp;IF(J77=8,RANK(L77,$AE$19:$AE$347,0)+COUNTIF($AE$1:AE76,AE77),"")&amp;IF(J77=9,RANK(L77,$AF$19:$AF$347,0)+COUNTIF($AF$1:AF76,AF77),"")&amp;IF(J77=10,RANK(L77,$AG$19:$AG$347,0)+COUNTIF($AG$1:AG76,AG77),"")&amp;IF(J77=11,RANK(L77,$AH$19:$AH$347,0)+COUNTIF($AH$1:AH76,AH77),"")</f>
        <v>59</v>
      </c>
      <c r="N77" s="9" t="s">
        <v>236</v>
      </c>
      <c r="Z77" s="10" t="str">
        <f t="shared" si="4"/>
        <v/>
      </c>
      <c r="AA77" s="10" t="str">
        <f t="shared" si="5"/>
        <v/>
      </c>
      <c r="AB77" s="10" t="str">
        <f t="shared" si="6"/>
        <v/>
      </c>
      <c r="AC77" s="10" t="str">
        <f t="shared" si="7"/>
        <v/>
      </c>
      <c r="AD77" s="10" t="str">
        <f t="shared" si="8"/>
        <v/>
      </c>
      <c r="AE77" s="10" t="str">
        <f t="shared" si="9"/>
        <v/>
      </c>
      <c r="AF77" s="10">
        <f t="shared" si="10"/>
        <v>35</v>
      </c>
      <c r="AG77" s="10" t="str">
        <f t="shared" si="11"/>
        <v/>
      </c>
      <c r="AH77" s="10" t="str">
        <f t="shared" si="12"/>
        <v/>
      </c>
      <c r="AI77" s="13" t="str">
        <f t="shared" si="13"/>
        <v>58</v>
      </c>
      <c r="AJ77" s="11">
        <f t="shared" si="14"/>
        <v>58</v>
      </c>
    </row>
    <row r="78" spans="1:36" x14ac:dyDescent="0.25">
      <c r="A78" s="1">
        <v>60</v>
      </c>
      <c r="B78" s="4">
        <v>48</v>
      </c>
      <c r="C78" s="9" t="s">
        <v>652</v>
      </c>
      <c r="D78" s="9" t="s">
        <v>299</v>
      </c>
      <c r="E78" s="9" t="s">
        <v>52</v>
      </c>
      <c r="F78" s="9">
        <v>1022379181</v>
      </c>
      <c r="G78" s="9" t="s">
        <v>53</v>
      </c>
      <c r="H78" s="27"/>
      <c r="I78" s="6">
        <v>9</v>
      </c>
      <c r="J78" s="6">
        <v>9</v>
      </c>
      <c r="K78" s="9">
        <v>14</v>
      </c>
      <c r="L78" s="7">
        <f t="shared" si="15"/>
        <v>35</v>
      </c>
      <c r="M78" s="8" t="str">
        <f>IF(J78=4,RANK(L78,$AA$19:$AA$347,0)+COUNTIF($AA$1:AA77,AA78),"")&amp;IF(J78=5,RANK(L78,$AB$19:$AB$347,0)+COUNTIF($AB$1:AB77,AB78),"")&amp;IF(J78=6,RANK(L78,$AC$19:$AC$347,0)+COUNTIF($AC$1:AC77,AC78),"")&amp;IF(J78=7,RANK(L78,$AD$19:$AD$347,0)+COUNTIF($AD$1:AD77,AD78),"")&amp;IF(J78=8,RANK(L78,$AE$19:$AE$347,0)+COUNTIF($AE$1:AE77,AE78),"")&amp;IF(J78=9,RANK(L78,$AF$19:$AF$347,0)+COUNTIF($AF$1:AF77,AF78),"")&amp;IF(J78=10,RANK(L78,$AG$19:$AG$347,0)+COUNTIF($AG$1:AG77,AG78),"")&amp;IF(J78=11,RANK(L78,$AH$19:$AH$347,0)+COUNTIF($AH$1:AH77,AH78),"")</f>
        <v>60</v>
      </c>
      <c r="N78" s="9" t="s">
        <v>236</v>
      </c>
      <c r="Z78" s="10" t="str">
        <f t="shared" si="4"/>
        <v/>
      </c>
      <c r="AA78" s="10" t="str">
        <f t="shared" si="5"/>
        <v/>
      </c>
      <c r="AB78" s="10" t="str">
        <f t="shared" si="6"/>
        <v/>
      </c>
      <c r="AC78" s="10" t="str">
        <f t="shared" si="7"/>
        <v/>
      </c>
      <c r="AD78" s="10" t="str">
        <f t="shared" si="8"/>
        <v/>
      </c>
      <c r="AE78" s="10" t="str">
        <f t="shared" si="9"/>
        <v/>
      </c>
      <c r="AF78" s="10">
        <f t="shared" si="10"/>
        <v>35</v>
      </c>
      <c r="AG78" s="10" t="str">
        <f t="shared" si="11"/>
        <v/>
      </c>
      <c r="AH78" s="10" t="str">
        <f t="shared" si="12"/>
        <v/>
      </c>
      <c r="AI78" s="13" t="str">
        <f t="shared" si="13"/>
        <v>58</v>
      </c>
      <c r="AJ78" s="11">
        <f t="shared" si="14"/>
        <v>58</v>
      </c>
    </row>
    <row r="79" spans="1:36" x14ac:dyDescent="0.25">
      <c r="A79" s="1">
        <v>61</v>
      </c>
      <c r="B79" s="4">
        <v>48</v>
      </c>
      <c r="C79" s="9" t="s">
        <v>653</v>
      </c>
      <c r="D79" s="9" t="s">
        <v>78</v>
      </c>
      <c r="E79" s="9" t="s">
        <v>52</v>
      </c>
      <c r="F79" s="9">
        <v>1412291491</v>
      </c>
      <c r="G79" s="9" t="s">
        <v>53</v>
      </c>
      <c r="H79" s="27"/>
      <c r="I79" s="6">
        <v>9</v>
      </c>
      <c r="J79" s="6">
        <v>9</v>
      </c>
      <c r="K79" s="9">
        <v>14</v>
      </c>
      <c r="L79" s="7">
        <f t="shared" si="15"/>
        <v>35</v>
      </c>
      <c r="M79" s="8" t="str">
        <f>IF(J79=4,RANK(L79,$AA$19:$AA$347,0)+COUNTIF($AA$1:AA78,AA79),"")&amp;IF(J79=5,RANK(L79,$AB$19:$AB$347,0)+COUNTIF($AB$1:AB78,AB79),"")&amp;IF(J79=6,RANK(L79,$AC$19:$AC$347,0)+COUNTIF($AC$1:AC78,AC79),"")&amp;IF(J79=7,RANK(L79,$AD$19:$AD$347,0)+COUNTIF($AD$1:AD78,AD79),"")&amp;IF(J79=8,RANK(L79,$AE$19:$AE$347,0)+COUNTIF($AE$1:AE78,AE79),"")&amp;IF(J79=9,RANK(L79,$AF$19:$AF$347,0)+COUNTIF($AF$1:AF78,AF79),"")&amp;IF(J79=10,RANK(L79,$AG$19:$AG$347,0)+COUNTIF($AG$1:AG78,AG79),"")&amp;IF(J79=11,RANK(L79,$AH$19:$AH$347,0)+COUNTIF($AH$1:AH78,AH79),"")</f>
        <v>61</v>
      </c>
      <c r="N79" s="9" t="s">
        <v>236</v>
      </c>
      <c r="Z79" s="10" t="str">
        <f t="shared" si="4"/>
        <v/>
      </c>
      <c r="AA79" s="10" t="str">
        <f t="shared" si="5"/>
        <v/>
      </c>
      <c r="AB79" s="10" t="str">
        <f t="shared" si="6"/>
        <v/>
      </c>
      <c r="AC79" s="10" t="str">
        <f t="shared" si="7"/>
        <v/>
      </c>
      <c r="AD79" s="10" t="str">
        <f t="shared" si="8"/>
        <v/>
      </c>
      <c r="AE79" s="10" t="str">
        <f t="shared" si="9"/>
        <v/>
      </c>
      <c r="AF79" s="10">
        <f t="shared" si="10"/>
        <v>35</v>
      </c>
      <c r="AG79" s="10" t="str">
        <f t="shared" si="11"/>
        <v/>
      </c>
      <c r="AH79" s="10" t="str">
        <f t="shared" si="12"/>
        <v/>
      </c>
      <c r="AI79" s="13" t="str">
        <f t="shared" si="13"/>
        <v>58</v>
      </c>
      <c r="AJ79" s="11">
        <f t="shared" si="14"/>
        <v>58</v>
      </c>
    </row>
    <row r="80" spans="1:36" x14ac:dyDescent="0.25">
      <c r="A80" s="1">
        <v>62</v>
      </c>
      <c r="B80" s="4">
        <v>48</v>
      </c>
      <c r="C80" s="9" t="s">
        <v>654</v>
      </c>
      <c r="D80" s="9" t="s">
        <v>78</v>
      </c>
      <c r="E80" s="9" t="s">
        <v>52</v>
      </c>
      <c r="F80" s="9">
        <v>694434299</v>
      </c>
      <c r="G80" s="9" t="s">
        <v>43</v>
      </c>
      <c r="H80" s="27"/>
      <c r="I80" s="6">
        <v>9</v>
      </c>
      <c r="J80" s="6">
        <v>9</v>
      </c>
      <c r="K80" s="9">
        <v>14</v>
      </c>
      <c r="L80" s="7">
        <f t="shared" si="15"/>
        <v>35</v>
      </c>
      <c r="M80" s="8" t="str">
        <f>IF(J80=4,RANK(L80,$AA$19:$AA$347,0)+COUNTIF($AA$1:AA79,AA80),"")&amp;IF(J80=5,RANK(L80,$AB$19:$AB$347,0)+COUNTIF($AB$1:AB79,AB80),"")&amp;IF(J80=6,RANK(L80,$AC$19:$AC$347,0)+COUNTIF($AC$1:AC79,AC80),"")&amp;IF(J80=7,RANK(L80,$AD$19:$AD$347,0)+COUNTIF($AD$1:AD79,AD80),"")&amp;IF(J80=8,RANK(L80,$AE$19:$AE$347,0)+COUNTIF($AE$1:AE79,AE80),"")&amp;IF(J80=9,RANK(L80,$AF$19:$AF$347,0)+COUNTIF($AF$1:AF79,AF80),"")&amp;IF(J80=10,RANK(L80,$AG$19:$AG$347,0)+COUNTIF($AG$1:AG79,AG80),"")&amp;IF(J80=11,RANK(L80,$AH$19:$AH$347,0)+COUNTIF($AH$1:AH79,AH80),"")</f>
        <v>62</v>
      </c>
      <c r="N80" s="9" t="s">
        <v>236</v>
      </c>
      <c r="Z80" s="10" t="str">
        <f t="shared" si="4"/>
        <v/>
      </c>
      <c r="AA80" s="10" t="str">
        <f t="shared" si="5"/>
        <v/>
      </c>
      <c r="AB80" s="10" t="str">
        <f t="shared" si="6"/>
        <v/>
      </c>
      <c r="AC80" s="10" t="str">
        <f t="shared" si="7"/>
        <v/>
      </c>
      <c r="AD80" s="10" t="str">
        <f t="shared" si="8"/>
        <v/>
      </c>
      <c r="AE80" s="10" t="str">
        <f t="shared" si="9"/>
        <v/>
      </c>
      <c r="AF80" s="10">
        <f t="shared" si="10"/>
        <v>35</v>
      </c>
      <c r="AG80" s="10" t="str">
        <f t="shared" si="11"/>
        <v/>
      </c>
      <c r="AH80" s="10" t="str">
        <f t="shared" si="12"/>
        <v/>
      </c>
      <c r="AI80" s="13" t="str">
        <f t="shared" si="13"/>
        <v>58</v>
      </c>
      <c r="AJ80" s="11">
        <f t="shared" si="14"/>
        <v>58</v>
      </c>
    </row>
    <row r="81" spans="1:36" x14ac:dyDescent="0.25">
      <c r="A81" s="1">
        <v>63</v>
      </c>
      <c r="B81" s="4">
        <v>48</v>
      </c>
      <c r="C81" s="9" t="s">
        <v>625</v>
      </c>
      <c r="D81" s="9" t="s">
        <v>96</v>
      </c>
      <c r="E81" s="9" t="s">
        <v>37</v>
      </c>
      <c r="F81" s="9">
        <v>1335381</v>
      </c>
      <c r="G81" s="9" t="s">
        <v>62</v>
      </c>
      <c r="H81" s="27"/>
      <c r="I81" s="6">
        <v>9</v>
      </c>
      <c r="J81" s="6">
        <v>9</v>
      </c>
      <c r="K81" s="9">
        <v>14</v>
      </c>
      <c r="L81" s="7">
        <f t="shared" si="15"/>
        <v>35</v>
      </c>
      <c r="M81" s="8" t="str">
        <f>IF(J81=4,RANK(L81,$AA$19:$AA$347,0)+COUNTIF($AA$1:AA80,AA81),"")&amp;IF(J81=5,RANK(L81,$AB$19:$AB$347,0)+COUNTIF($AB$1:AB80,AB81),"")&amp;IF(J81=6,RANK(L81,$AC$19:$AC$347,0)+COUNTIF($AC$1:AC80,AC81),"")&amp;IF(J81=7,RANK(L81,$AD$19:$AD$347,0)+COUNTIF($AD$1:AD80,AD81),"")&amp;IF(J81=8,RANK(L81,$AE$19:$AE$347,0)+COUNTIF($AE$1:AE80,AE81),"")&amp;IF(J81=9,RANK(L81,$AF$19:$AF$347,0)+COUNTIF($AF$1:AF80,AF81),"")&amp;IF(J81=10,RANK(L81,$AG$19:$AG$347,0)+COUNTIF($AG$1:AG80,AG81),"")&amp;IF(J81=11,RANK(L81,$AH$19:$AH$347,0)+COUNTIF($AH$1:AH80,AH81),"")</f>
        <v>63</v>
      </c>
      <c r="N81" s="9" t="s">
        <v>236</v>
      </c>
      <c r="Z81" s="10" t="str">
        <f t="shared" si="4"/>
        <v/>
      </c>
      <c r="AA81" s="10" t="str">
        <f t="shared" si="5"/>
        <v/>
      </c>
      <c r="AB81" s="10" t="str">
        <f t="shared" si="6"/>
        <v/>
      </c>
      <c r="AC81" s="10" t="str">
        <f t="shared" si="7"/>
        <v/>
      </c>
      <c r="AD81" s="10" t="str">
        <f t="shared" si="8"/>
        <v/>
      </c>
      <c r="AE81" s="10" t="str">
        <f t="shared" si="9"/>
        <v/>
      </c>
      <c r="AF81" s="10">
        <f t="shared" si="10"/>
        <v>35</v>
      </c>
      <c r="AG81" s="10" t="str">
        <f t="shared" si="11"/>
        <v/>
      </c>
      <c r="AH81" s="10" t="str">
        <f t="shared" si="12"/>
        <v/>
      </c>
      <c r="AI81" s="13" t="str">
        <f t="shared" si="13"/>
        <v>58</v>
      </c>
      <c r="AJ81" s="11">
        <f t="shared" si="14"/>
        <v>58</v>
      </c>
    </row>
    <row r="82" spans="1:36" x14ac:dyDescent="0.25">
      <c r="A82" s="1">
        <v>64</v>
      </c>
      <c r="B82" s="4">
        <v>48</v>
      </c>
      <c r="C82" s="9" t="s">
        <v>649</v>
      </c>
      <c r="D82" s="9" t="s">
        <v>98</v>
      </c>
      <c r="E82" s="9" t="s">
        <v>40</v>
      </c>
      <c r="F82" s="9">
        <v>2921696004</v>
      </c>
      <c r="G82" s="9" t="s">
        <v>53</v>
      </c>
      <c r="H82" s="27"/>
      <c r="I82" s="6">
        <v>9</v>
      </c>
      <c r="J82" s="6">
        <v>9</v>
      </c>
      <c r="K82" s="9">
        <v>14</v>
      </c>
      <c r="L82" s="7">
        <f t="shared" si="15"/>
        <v>35</v>
      </c>
      <c r="M82" s="8" t="str">
        <f>IF(J82=4,RANK(L82,$AA$19:$AA$347,0)+COUNTIF($AA$1:AA81,AA82),"")&amp;IF(J82=5,RANK(L82,$AB$19:$AB$347,0)+COUNTIF($AB$1:AB81,AB82),"")&amp;IF(J82=6,RANK(L82,$AC$19:$AC$347,0)+COUNTIF($AC$1:AC81,AC82),"")&amp;IF(J82=7,RANK(L82,$AD$19:$AD$347,0)+COUNTIF($AD$1:AD81,AD82),"")&amp;IF(J82=8,RANK(L82,$AE$19:$AE$347,0)+COUNTIF($AE$1:AE81,AE82),"")&amp;IF(J82=9,RANK(L82,$AF$19:$AF$347,0)+COUNTIF($AF$1:AF81,AF82),"")&amp;IF(J82=10,RANK(L82,$AG$19:$AG$347,0)+COUNTIF($AG$1:AG81,AG82),"")&amp;IF(J82=11,RANK(L82,$AH$19:$AH$347,0)+COUNTIF($AH$1:AH81,AH82),"")</f>
        <v>64</v>
      </c>
      <c r="N82" s="9" t="s">
        <v>236</v>
      </c>
      <c r="Z82" s="10" t="str">
        <f t="shared" si="4"/>
        <v/>
      </c>
      <c r="AA82" s="10" t="str">
        <f t="shared" si="5"/>
        <v/>
      </c>
      <c r="AB82" s="10" t="str">
        <f t="shared" si="6"/>
        <v/>
      </c>
      <c r="AC82" s="10" t="str">
        <f t="shared" si="7"/>
        <v/>
      </c>
      <c r="AD82" s="10" t="str">
        <f t="shared" si="8"/>
        <v/>
      </c>
      <c r="AE82" s="10" t="str">
        <f t="shared" si="9"/>
        <v/>
      </c>
      <c r="AF82" s="10">
        <f t="shared" si="10"/>
        <v>35</v>
      </c>
      <c r="AG82" s="10" t="str">
        <f t="shared" si="11"/>
        <v/>
      </c>
      <c r="AH82" s="10" t="str">
        <f t="shared" si="12"/>
        <v/>
      </c>
      <c r="AI82" s="13" t="str">
        <f t="shared" si="13"/>
        <v>58</v>
      </c>
      <c r="AJ82" s="11">
        <f t="shared" si="14"/>
        <v>58</v>
      </c>
    </row>
    <row r="83" spans="1:36" x14ac:dyDescent="0.25">
      <c r="A83" s="1">
        <v>65</v>
      </c>
      <c r="B83" s="4">
        <v>48</v>
      </c>
      <c r="C83" s="9" t="s">
        <v>655</v>
      </c>
      <c r="D83" s="9" t="s">
        <v>230</v>
      </c>
      <c r="E83" s="9" t="s">
        <v>166</v>
      </c>
      <c r="F83" s="9">
        <v>3070021746</v>
      </c>
      <c r="G83" s="9" t="s">
        <v>53</v>
      </c>
      <c r="H83" s="27"/>
      <c r="I83" s="6">
        <v>9</v>
      </c>
      <c r="J83" s="6">
        <v>9</v>
      </c>
      <c r="K83" s="9">
        <v>13</v>
      </c>
      <c r="L83" s="7">
        <f t="shared" si="15"/>
        <v>32.5</v>
      </c>
      <c r="M83" s="8" t="str">
        <f>IF(J83=4,RANK(L83,$AA$19:$AA$347,0)+COUNTIF($AA$1:AA82,AA83),"")&amp;IF(J83=5,RANK(L83,$AB$19:$AB$347,0)+COUNTIF($AB$1:AB82,AB83),"")&amp;IF(J83=6,RANK(L83,$AC$19:$AC$347,0)+COUNTIF($AC$1:AC82,AC83),"")&amp;IF(J83=7,RANK(L83,$AD$19:$AD$347,0)+COUNTIF($AD$1:AD82,AD83),"")&amp;IF(J83=8,RANK(L83,$AE$19:$AE$347,0)+COUNTIF($AE$1:AE82,AE83),"")&amp;IF(J83=9,RANK(L83,$AF$19:$AF$347,0)+COUNTIF($AF$1:AF82,AF83),"")&amp;IF(J83=10,RANK(L83,$AG$19:$AG$347,0)+COUNTIF($AG$1:AG82,AG83),"")&amp;IF(J83=11,RANK(L83,$AH$19:$AH$347,0)+COUNTIF($AH$1:AH82,AH83),"")</f>
        <v>65</v>
      </c>
      <c r="N83" s="9" t="s">
        <v>236</v>
      </c>
      <c r="Z83" s="10" t="str">
        <f t="shared" si="4"/>
        <v/>
      </c>
      <c r="AA83" s="10" t="str">
        <f t="shared" si="5"/>
        <v/>
      </c>
      <c r="AB83" s="10" t="str">
        <f t="shared" si="6"/>
        <v/>
      </c>
      <c r="AC83" s="10" t="str">
        <f t="shared" si="7"/>
        <v/>
      </c>
      <c r="AD83" s="10" t="str">
        <f t="shared" si="8"/>
        <v/>
      </c>
      <c r="AE83" s="10" t="str">
        <f t="shared" si="9"/>
        <v/>
      </c>
      <c r="AF83" s="10">
        <f t="shared" si="10"/>
        <v>32.5</v>
      </c>
      <c r="AG83" s="10" t="str">
        <f t="shared" si="11"/>
        <v/>
      </c>
      <c r="AH83" s="10" t="str">
        <f t="shared" si="12"/>
        <v/>
      </c>
      <c r="AI83" s="13" t="str">
        <f t="shared" si="13"/>
        <v>65</v>
      </c>
      <c r="AJ83" s="11">
        <f t="shared" si="14"/>
        <v>65</v>
      </c>
    </row>
    <row r="84" spans="1:36" x14ac:dyDescent="0.25">
      <c r="A84" s="1">
        <v>66</v>
      </c>
      <c r="B84" s="4">
        <v>48</v>
      </c>
      <c r="C84" s="9" t="s">
        <v>656</v>
      </c>
      <c r="D84" s="9" t="s">
        <v>161</v>
      </c>
      <c r="E84" s="9" t="s">
        <v>65</v>
      </c>
      <c r="F84" s="9">
        <v>4228763219</v>
      </c>
      <c r="G84" s="9" t="s">
        <v>43</v>
      </c>
      <c r="H84" s="27"/>
      <c r="I84" s="6">
        <v>9</v>
      </c>
      <c r="J84" s="6">
        <v>9</v>
      </c>
      <c r="K84" s="9">
        <v>13</v>
      </c>
      <c r="L84" s="7">
        <f t="shared" si="15"/>
        <v>32.5</v>
      </c>
      <c r="M84" s="8" t="str">
        <f>IF(J84=4,RANK(L84,$AA$19:$AA$347,0)+COUNTIF($AA$1:AA83,AA84),"")&amp;IF(J84=5,RANK(L84,$AB$19:$AB$347,0)+COUNTIF($AB$1:AB83,AB84),"")&amp;IF(J84=6,RANK(L84,$AC$19:$AC$347,0)+COUNTIF($AC$1:AC83,AC84),"")&amp;IF(J84=7,RANK(L84,$AD$19:$AD$347,0)+COUNTIF($AD$1:AD83,AD84),"")&amp;IF(J84=8,RANK(L84,$AE$19:$AE$347,0)+COUNTIF($AE$1:AE83,AE84),"")&amp;IF(J84=9,RANK(L84,$AF$19:$AF$347,0)+COUNTIF($AF$1:AF83,AF84),"")&amp;IF(J84=10,RANK(L84,$AG$19:$AG$347,0)+COUNTIF($AG$1:AG83,AG84),"")&amp;IF(J84=11,RANK(L84,$AH$19:$AH$347,0)+COUNTIF($AH$1:AH83,AH84),"")</f>
        <v>66</v>
      </c>
      <c r="N84" s="9" t="s">
        <v>236</v>
      </c>
      <c r="Z84" s="10" t="str">
        <f t="shared" ref="Z84:Z128" si="16">IF(N84="победитель",1+J84,IF(N84="призер",100+J84,""))</f>
        <v/>
      </c>
      <c r="AA84" s="10" t="str">
        <f t="shared" ref="AA84:AA128" si="17">IF(J84=4,L84,"")</f>
        <v/>
      </c>
      <c r="AB84" s="10" t="str">
        <f t="shared" ref="AB84:AB128" si="18">IF(J84=5,L84,"")</f>
        <v/>
      </c>
      <c r="AC84" s="10" t="str">
        <f t="shared" ref="AC84:AC128" si="19">IF(J84=6,L84,"")</f>
        <v/>
      </c>
      <c r="AD84" s="10" t="str">
        <f t="shared" ref="AD84:AD128" si="20">IF(J84=7,L84,"")</f>
        <v/>
      </c>
      <c r="AE84" s="10" t="str">
        <f t="shared" ref="AE84:AE128" si="21">IF(J84=8,L84,"")</f>
        <v/>
      </c>
      <c r="AF84" s="10">
        <f t="shared" ref="AF84:AF128" si="22">IF(J84=9,L84,"")</f>
        <v>32.5</v>
      </c>
      <c r="AG84" s="10" t="str">
        <f t="shared" ref="AG84:AG128" si="23">IF(J84=10,L84,"")</f>
        <v/>
      </c>
      <c r="AH84" s="10" t="str">
        <f t="shared" ref="AH84:AH128" si="24">IF(J84=11,L84,"")</f>
        <v/>
      </c>
      <c r="AI84" s="13" t="str">
        <f t="shared" ref="AI84:AI128" si="25">IF(J84=4,RANK(L84,$AA$19:$AA$347,0),"")&amp;IF(J84=5,RANK(L84,$AB$19:$AB$347,0),"")&amp;IF(J84=6,RANK(L84,$AC$19:$AC$347,0),"")&amp;IF(J84=7,RANK(L84,$AD$19:$AD$347,0),"")&amp;IF(J84=8,RANK(L84,$AE$19:$AE$347,0),"")&amp;IF(J84=9,RANK(L84,$AF$19:$AF$347,0),"")&amp;IF(J84=10,RANK(L84,$AG$19:$AG$347,0),"")&amp;IF(J84=11,RANK(L84,$AH$19:$AH$347,0),"")</f>
        <v>65</v>
      </c>
      <c r="AJ84" s="11">
        <f t="shared" ref="AJ84:AJ128" si="26">AI84+1-1</f>
        <v>65</v>
      </c>
    </row>
    <row r="85" spans="1:36" x14ac:dyDescent="0.25">
      <c r="A85" s="1">
        <v>67</v>
      </c>
      <c r="B85" s="4">
        <v>48</v>
      </c>
      <c r="C85" s="9" t="s">
        <v>657</v>
      </c>
      <c r="D85" s="9" t="s">
        <v>230</v>
      </c>
      <c r="E85" s="9" t="s">
        <v>81</v>
      </c>
      <c r="F85" s="9">
        <v>277371852</v>
      </c>
      <c r="G85" s="9" t="s">
        <v>118</v>
      </c>
      <c r="H85" s="27"/>
      <c r="I85" s="6">
        <v>9</v>
      </c>
      <c r="J85" s="6">
        <v>9</v>
      </c>
      <c r="K85" s="9">
        <v>13</v>
      </c>
      <c r="L85" s="7">
        <f t="shared" ref="L85:L128" si="27">K85*100/(IF(J85=$A$8,$H$8,IF(J85=$A$9,$H$9,IF(J85=$A$10,$H$10,IF(J85=$A$11,$H$11,IF(J85=$A$12,$H$12,IF(J85=$A$13,$H$13,IF(J85=$A$14,$H$14,$H$15))))))))</f>
        <v>32.5</v>
      </c>
      <c r="M85" s="8" t="str">
        <f>IF(J85=4,RANK(L85,$AA$19:$AA$347,0)+COUNTIF($AA$1:AA84,AA85),"")&amp;IF(J85=5,RANK(L85,$AB$19:$AB$347,0)+COUNTIF($AB$1:AB84,AB85),"")&amp;IF(J85=6,RANK(L85,$AC$19:$AC$347,0)+COUNTIF($AC$1:AC84,AC85),"")&amp;IF(J85=7,RANK(L85,$AD$19:$AD$347,0)+COUNTIF($AD$1:AD84,AD85),"")&amp;IF(J85=8,RANK(L85,$AE$19:$AE$347,0)+COUNTIF($AE$1:AE84,AE85),"")&amp;IF(J85=9,RANK(L85,$AF$19:$AF$347,0)+COUNTIF($AF$1:AF84,AF85),"")&amp;IF(J85=10,RANK(L85,$AG$19:$AG$347,0)+COUNTIF($AG$1:AG84,AG85),"")&amp;IF(J85=11,RANK(L85,$AH$19:$AH$347,0)+COUNTIF($AH$1:AH84,AH85),"")</f>
        <v>67</v>
      </c>
      <c r="N85" s="9" t="s">
        <v>236</v>
      </c>
      <c r="Z85" s="10" t="str">
        <f t="shared" si="16"/>
        <v/>
      </c>
      <c r="AA85" s="10" t="str">
        <f t="shared" si="17"/>
        <v/>
      </c>
      <c r="AB85" s="10" t="str">
        <f t="shared" si="18"/>
        <v/>
      </c>
      <c r="AC85" s="10" t="str">
        <f t="shared" si="19"/>
        <v/>
      </c>
      <c r="AD85" s="10" t="str">
        <f t="shared" si="20"/>
        <v/>
      </c>
      <c r="AE85" s="10" t="str">
        <f t="shared" si="21"/>
        <v/>
      </c>
      <c r="AF85" s="10">
        <f t="shared" si="22"/>
        <v>32.5</v>
      </c>
      <c r="AG85" s="10" t="str">
        <f t="shared" si="23"/>
        <v/>
      </c>
      <c r="AH85" s="10" t="str">
        <f t="shared" si="24"/>
        <v/>
      </c>
      <c r="AI85" s="13" t="str">
        <f t="shared" si="25"/>
        <v>65</v>
      </c>
      <c r="AJ85" s="11">
        <f t="shared" si="26"/>
        <v>65</v>
      </c>
    </row>
    <row r="86" spans="1:36" x14ac:dyDescent="0.25">
      <c r="A86" s="1">
        <v>68</v>
      </c>
      <c r="B86" s="4">
        <v>48</v>
      </c>
      <c r="C86" s="9" t="s">
        <v>279</v>
      </c>
      <c r="D86" s="9" t="s">
        <v>78</v>
      </c>
      <c r="E86" s="9" t="s">
        <v>47</v>
      </c>
      <c r="F86" s="9">
        <v>2370550066</v>
      </c>
      <c r="G86" s="9" t="s">
        <v>43</v>
      </c>
      <c r="H86" s="27"/>
      <c r="I86" s="6">
        <v>9</v>
      </c>
      <c r="J86" s="6">
        <v>9</v>
      </c>
      <c r="K86" s="9">
        <v>12</v>
      </c>
      <c r="L86" s="7">
        <f t="shared" si="27"/>
        <v>30</v>
      </c>
      <c r="M86" s="8" t="str">
        <f>IF(J86=4,RANK(L86,$AA$19:$AA$347,0)+COUNTIF($AA$1:AA85,AA86),"")&amp;IF(J86=5,RANK(L86,$AB$19:$AB$347,0)+COUNTIF($AB$1:AB85,AB86),"")&amp;IF(J86=6,RANK(L86,$AC$19:$AC$347,0)+COUNTIF($AC$1:AC85,AC86),"")&amp;IF(J86=7,RANK(L86,$AD$19:$AD$347,0)+COUNTIF($AD$1:AD85,AD86),"")&amp;IF(J86=8,RANK(L86,$AE$19:$AE$347,0)+COUNTIF($AE$1:AE85,AE86),"")&amp;IF(J86=9,RANK(L86,$AF$19:$AF$347,0)+COUNTIF($AF$1:AF85,AF86),"")&amp;IF(J86=10,RANK(L86,$AG$19:$AG$347,0)+COUNTIF($AG$1:AG85,AG86),"")&amp;IF(J86=11,RANK(L86,$AH$19:$AH$347,0)+COUNTIF($AH$1:AH85,AH86),"")</f>
        <v>68</v>
      </c>
      <c r="N86" s="9" t="s">
        <v>236</v>
      </c>
      <c r="Z86" s="10" t="str">
        <f t="shared" si="16"/>
        <v/>
      </c>
      <c r="AA86" s="10" t="str">
        <f t="shared" si="17"/>
        <v/>
      </c>
      <c r="AB86" s="10" t="str">
        <f t="shared" si="18"/>
        <v/>
      </c>
      <c r="AC86" s="10" t="str">
        <f t="shared" si="19"/>
        <v/>
      </c>
      <c r="AD86" s="10" t="str">
        <f t="shared" si="20"/>
        <v/>
      </c>
      <c r="AE86" s="10" t="str">
        <f t="shared" si="21"/>
        <v/>
      </c>
      <c r="AF86" s="10">
        <f t="shared" si="22"/>
        <v>30</v>
      </c>
      <c r="AG86" s="10" t="str">
        <f t="shared" si="23"/>
        <v/>
      </c>
      <c r="AH86" s="10" t="str">
        <f t="shared" si="24"/>
        <v/>
      </c>
      <c r="AI86" s="13" t="str">
        <f t="shared" si="25"/>
        <v>68</v>
      </c>
      <c r="AJ86" s="11">
        <f t="shared" si="26"/>
        <v>68</v>
      </c>
    </row>
    <row r="87" spans="1:36" x14ac:dyDescent="0.25">
      <c r="A87" s="1">
        <v>69</v>
      </c>
      <c r="B87" s="4">
        <v>48</v>
      </c>
      <c r="C87" s="9" t="s">
        <v>658</v>
      </c>
      <c r="D87" s="9" t="s">
        <v>541</v>
      </c>
      <c r="E87" s="9" t="s">
        <v>34</v>
      </c>
      <c r="F87" s="9">
        <v>3982282515</v>
      </c>
      <c r="G87" s="9" t="s">
        <v>53</v>
      </c>
      <c r="H87" s="27"/>
      <c r="I87" s="6">
        <v>9</v>
      </c>
      <c r="J87" s="6">
        <v>9</v>
      </c>
      <c r="K87" s="9">
        <v>12</v>
      </c>
      <c r="L87" s="7">
        <f t="shared" si="27"/>
        <v>30</v>
      </c>
      <c r="M87" s="8" t="str">
        <f>IF(J87=4,RANK(L87,$AA$19:$AA$347,0)+COUNTIF($AA$1:AA86,AA87),"")&amp;IF(J87=5,RANK(L87,$AB$19:$AB$347,0)+COUNTIF($AB$1:AB86,AB87),"")&amp;IF(J87=6,RANK(L87,$AC$19:$AC$347,0)+COUNTIF($AC$1:AC86,AC87),"")&amp;IF(J87=7,RANK(L87,$AD$19:$AD$347,0)+COUNTIF($AD$1:AD86,AD87),"")&amp;IF(J87=8,RANK(L87,$AE$19:$AE$347,0)+COUNTIF($AE$1:AE86,AE87),"")&amp;IF(J87=9,RANK(L87,$AF$19:$AF$347,0)+COUNTIF($AF$1:AF86,AF87),"")&amp;IF(J87=10,RANK(L87,$AG$19:$AG$347,0)+COUNTIF($AG$1:AG86,AG87),"")&amp;IF(J87=11,RANK(L87,$AH$19:$AH$347,0)+COUNTIF($AH$1:AH86,AH87),"")</f>
        <v>69</v>
      </c>
      <c r="N87" s="9" t="s">
        <v>236</v>
      </c>
      <c r="Z87" s="10" t="str">
        <f t="shared" si="16"/>
        <v/>
      </c>
      <c r="AA87" s="10" t="str">
        <f t="shared" si="17"/>
        <v/>
      </c>
      <c r="AB87" s="10" t="str">
        <f t="shared" si="18"/>
        <v/>
      </c>
      <c r="AC87" s="10" t="str">
        <f t="shared" si="19"/>
        <v/>
      </c>
      <c r="AD87" s="10" t="str">
        <f t="shared" si="20"/>
        <v/>
      </c>
      <c r="AE87" s="10" t="str">
        <f t="shared" si="21"/>
        <v/>
      </c>
      <c r="AF87" s="10">
        <f t="shared" si="22"/>
        <v>30</v>
      </c>
      <c r="AG87" s="10" t="str">
        <f t="shared" si="23"/>
        <v/>
      </c>
      <c r="AH87" s="10" t="str">
        <f t="shared" si="24"/>
        <v/>
      </c>
      <c r="AI87" s="13" t="str">
        <f t="shared" si="25"/>
        <v>68</v>
      </c>
      <c r="AJ87" s="11">
        <f t="shared" si="26"/>
        <v>68</v>
      </c>
    </row>
    <row r="88" spans="1:36" x14ac:dyDescent="0.25">
      <c r="A88" s="1">
        <v>70</v>
      </c>
      <c r="B88" s="4">
        <v>48</v>
      </c>
      <c r="C88" s="9" t="s">
        <v>108</v>
      </c>
      <c r="D88" s="9" t="s">
        <v>61</v>
      </c>
      <c r="E88" s="9" t="s">
        <v>37</v>
      </c>
      <c r="F88" s="9">
        <v>2327945083</v>
      </c>
      <c r="G88" s="9" t="s">
        <v>43</v>
      </c>
      <c r="H88" s="27"/>
      <c r="I88" s="6">
        <v>9</v>
      </c>
      <c r="J88" s="6">
        <v>9</v>
      </c>
      <c r="K88" s="9">
        <v>12</v>
      </c>
      <c r="L88" s="7">
        <f t="shared" si="27"/>
        <v>30</v>
      </c>
      <c r="M88" s="8" t="str">
        <f>IF(J88=4,RANK(L88,$AA$19:$AA$347,0)+COUNTIF($AA$1:AA87,AA88),"")&amp;IF(J88=5,RANK(L88,$AB$19:$AB$347,0)+COUNTIF($AB$1:AB87,AB88),"")&amp;IF(J88=6,RANK(L88,$AC$19:$AC$347,0)+COUNTIF($AC$1:AC87,AC88),"")&amp;IF(J88=7,RANK(L88,$AD$19:$AD$347,0)+COUNTIF($AD$1:AD87,AD88),"")&amp;IF(J88=8,RANK(L88,$AE$19:$AE$347,0)+COUNTIF($AE$1:AE87,AE88),"")&amp;IF(J88=9,RANK(L88,$AF$19:$AF$347,0)+COUNTIF($AF$1:AF87,AF88),"")&amp;IF(J88=10,RANK(L88,$AG$19:$AG$347,0)+COUNTIF($AG$1:AG87,AG88),"")&amp;IF(J88=11,RANK(L88,$AH$19:$AH$347,0)+COUNTIF($AH$1:AH87,AH88),"")</f>
        <v>70</v>
      </c>
      <c r="N88" s="9" t="s">
        <v>236</v>
      </c>
      <c r="Z88" s="10" t="str">
        <f t="shared" si="16"/>
        <v/>
      </c>
      <c r="AA88" s="10" t="str">
        <f t="shared" si="17"/>
        <v/>
      </c>
      <c r="AB88" s="10" t="str">
        <f t="shared" si="18"/>
        <v/>
      </c>
      <c r="AC88" s="10" t="str">
        <f t="shared" si="19"/>
        <v/>
      </c>
      <c r="AD88" s="10" t="str">
        <f t="shared" si="20"/>
        <v/>
      </c>
      <c r="AE88" s="10" t="str">
        <f t="shared" si="21"/>
        <v/>
      </c>
      <c r="AF88" s="10">
        <f t="shared" si="22"/>
        <v>30</v>
      </c>
      <c r="AG88" s="10" t="str">
        <f t="shared" si="23"/>
        <v/>
      </c>
      <c r="AH88" s="10" t="str">
        <f t="shared" si="24"/>
        <v/>
      </c>
      <c r="AI88" s="13" t="str">
        <f t="shared" si="25"/>
        <v>68</v>
      </c>
      <c r="AJ88" s="11">
        <f t="shared" si="26"/>
        <v>68</v>
      </c>
    </row>
    <row r="89" spans="1:36" x14ac:dyDescent="0.25">
      <c r="A89" s="1">
        <v>71</v>
      </c>
      <c r="B89" s="4">
        <v>48</v>
      </c>
      <c r="C89" s="9" t="s">
        <v>659</v>
      </c>
      <c r="D89" s="9" t="s">
        <v>78</v>
      </c>
      <c r="E89" s="9" t="s">
        <v>52</v>
      </c>
      <c r="F89" s="9">
        <v>1444839045</v>
      </c>
      <c r="G89" s="9" t="s">
        <v>43</v>
      </c>
      <c r="H89" s="27"/>
      <c r="I89" s="6">
        <v>9</v>
      </c>
      <c r="J89" s="6">
        <v>9</v>
      </c>
      <c r="K89" s="9">
        <v>12</v>
      </c>
      <c r="L89" s="7">
        <f t="shared" si="27"/>
        <v>30</v>
      </c>
      <c r="M89" s="8" t="str">
        <f>IF(J89=4,RANK(L89,$AA$19:$AA$347,0)+COUNTIF($AA$1:AA88,AA89),"")&amp;IF(J89=5,RANK(L89,$AB$19:$AB$347,0)+COUNTIF($AB$1:AB88,AB89),"")&amp;IF(J89=6,RANK(L89,$AC$19:$AC$347,0)+COUNTIF($AC$1:AC88,AC89),"")&amp;IF(J89=7,RANK(L89,$AD$19:$AD$347,0)+COUNTIF($AD$1:AD88,AD89),"")&amp;IF(J89=8,RANK(L89,$AE$19:$AE$347,0)+COUNTIF($AE$1:AE88,AE89),"")&amp;IF(J89=9,RANK(L89,$AF$19:$AF$347,0)+COUNTIF($AF$1:AF88,AF89),"")&amp;IF(J89=10,RANK(L89,$AG$19:$AG$347,0)+COUNTIF($AG$1:AG88,AG89),"")&amp;IF(J89=11,RANK(L89,$AH$19:$AH$347,0)+COUNTIF($AH$1:AH88,AH89),"")</f>
        <v>71</v>
      </c>
      <c r="N89" s="9" t="s">
        <v>236</v>
      </c>
      <c r="Z89" s="10" t="str">
        <f t="shared" si="16"/>
        <v/>
      </c>
      <c r="AA89" s="10" t="str">
        <f t="shared" si="17"/>
        <v/>
      </c>
      <c r="AB89" s="10" t="str">
        <f t="shared" si="18"/>
        <v/>
      </c>
      <c r="AC89" s="10" t="str">
        <f t="shared" si="19"/>
        <v/>
      </c>
      <c r="AD89" s="10" t="str">
        <f t="shared" si="20"/>
        <v/>
      </c>
      <c r="AE89" s="10" t="str">
        <f t="shared" si="21"/>
        <v/>
      </c>
      <c r="AF89" s="10">
        <f t="shared" si="22"/>
        <v>30</v>
      </c>
      <c r="AG89" s="10" t="str">
        <f t="shared" si="23"/>
        <v/>
      </c>
      <c r="AH89" s="10" t="str">
        <f t="shared" si="24"/>
        <v/>
      </c>
      <c r="AI89" s="13" t="str">
        <f t="shared" si="25"/>
        <v>68</v>
      </c>
      <c r="AJ89" s="11">
        <f t="shared" si="26"/>
        <v>68</v>
      </c>
    </row>
    <row r="90" spans="1:36" x14ac:dyDescent="0.25">
      <c r="A90" s="1">
        <v>72</v>
      </c>
      <c r="B90" s="4">
        <v>48</v>
      </c>
      <c r="C90" s="9" t="s">
        <v>660</v>
      </c>
      <c r="D90" s="9" t="s">
        <v>381</v>
      </c>
      <c r="E90" s="9" t="s">
        <v>99</v>
      </c>
      <c r="F90" s="9">
        <v>321877740</v>
      </c>
      <c r="G90" s="9" t="s">
        <v>43</v>
      </c>
      <c r="H90" s="27"/>
      <c r="I90" s="6">
        <v>9</v>
      </c>
      <c r="J90" s="6">
        <v>9</v>
      </c>
      <c r="K90" s="9">
        <v>12</v>
      </c>
      <c r="L90" s="7">
        <f t="shared" si="27"/>
        <v>30</v>
      </c>
      <c r="M90" s="8" t="str">
        <f>IF(J90=4,RANK(L90,$AA$19:$AA$347,0)+COUNTIF($AA$1:AA89,AA90),"")&amp;IF(J90=5,RANK(L90,$AB$19:$AB$347,0)+COUNTIF($AB$1:AB89,AB90),"")&amp;IF(J90=6,RANK(L90,$AC$19:$AC$347,0)+COUNTIF($AC$1:AC89,AC90),"")&amp;IF(J90=7,RANK(L90,$AD$19:$AD$347,0)+COUNTIF($AD$1:AD89,AD90),"")&amp;IF(J90=8,RANK(L90,$AE$19:$AE$347,0)+COUNTIF($AE$1:AE89,AE90),"")&amp;IF(J90=9,RANK(L90,$AF$19:$AF$347,0)+COUNTIF($AF$1:AF89,AF90),"")&amp;IF(J90=10,RANK(L90,$AG$19:$AG$347,0)+COUNTIF($AG$1:AG89,AG90),"")&amp;IF(J90=11,RANK(L90,$AH$19:$AH$347,0)+COUNTIF($AH$1:AH89,AH90),"")</f>
        <v>72</v>
      </c>
      <c r="N90" s="9" t="s">
        <v>236</v>
      </c>
      <c r="Z90" s="10" t="str">
        <f t="shared" si="16"/>
        <v/>
      </c>
      <c r="AA90" s="10" t="str">
        <f t="shared" si="17"/>
        <v/>
      </c>
      <c r="AB90" s="10" t="str">
        <f t="shared" si="18"/>
        <v/>
      </c>
      <c r="AC90" s="10" t="str">
        <f t="shared" si="19"/>
        <v/>
      </c>
      <c r="AD90" s="10" t="str">
        <f t="shared" si="20"/>
        <v/>
      </c>
      <c r="AE90" s="10" t="str">
        <f t="shared" si="21"/>
        <v/>
      </c>
      <c r="AF90" s="10">
        <f t="shared" si="22"/>
        <v>30</v>
      </c>
      <c r="AG90" s="10" t="str">
        <f t="shared" si="23"/>
        <v/>
      </c>
      <c r="AH90" s="10" t="str">
        <f t="shared" si="24"/>
        <v/>
      </c>
      <c r="AI90" s="13" t="str">
        <f t="shared" si="25"/>
        <v>68</v>
      </c>
      <c r="AJ90" s="11">
        <f t="shared" si="26"/>
        <v>68</v>
      </c>
    </row>
    <row r="91" spans="1:36" x14ac:dyDescent="0.25">
      <c r="A91" s="1">
        <v>73</v>
      </c>
      <c r="B91" s="4">
        <v>48</v>
      </c>
      <c r="C91" s="9" t="s">
        <v>661</v>
      </c>
      <c r="D91" s="9" t="s">
        <v>96</v>
      </c>
      <c r="E91" s="9" t="s">
        <v>37</v>
      </c>
      <c r="F91" s="9">
        <v>1366538908</v>
      </c>
      <c r="G91" s="9" t="s">
        <v>43</v>
      </c>
      <c r="H91" s="27"/>
      <c r="I91" s="6">
        <v>9</v>
      </c>
      <c r="J91" s="6">
        <v>9</v>
      </c>
      <c r="K91" s="9">
        <v>12</v>
      </c>
      <c r="L91" s="7">
        <f t="shared" si="27"/>
        <v>30</v>
      </c>
      <c r="M91" s="8" t="str">
        <f>IF(J91=4,RANK(L91,$AA$19:$AA$347,0)+COUNTIF($AA$1:AA90,AA91),"")&amp;IF(J91=5,RANK(L91,$AB$19:$AB$347,0)+COUNTIF($AB$1:AB90,AB91),"")&amp;IF(J91=6,RANK(L91,$AC$19:$AC$347,0)+COUNTIF($AC$1:AC90,AC91),"")&amp;IF(J91=7,RANK(L91,$AD$19:$AD$347,0)+COUNTIF($AD$1:AD90,AD91),"")&amp;IF(J91=8,RANK(L91,$AE$19:$AE$347,0)+COUNTIF($AE$1:AE90,AE91),"")&amp;IF(J91=9,RANK(L91,$AF$19:$AF$347,0)+COUNTIF($AF$1:AF90,AF91),"")&amp;IF(J91=10,RANK(L91,$AG$19:$AG$347,0)+COUNTIF($AG$1:AG90,AG91),"")&amp;IF(J91=11,RANK(L91,$AH$19:$AH$347,0)+COUNTIF($AH$1:AH90,AH91),"")</f>
        <v>73</v>
      </c>
      <c r="N91" s="9" t="s">
        <v>236</v>
      </c>
      <c r="Z91" s="10" t="str">
        <f t="shared" si="16"/>
        <v/>
      </c>
      <c r="AA91" s="10" t="str">
        <f t="shared" si="17"/>
        <v/>
      </c>
      <c r="AB91" s="10" t="str">
        <f t="shared" si="18"/>
        <v/>
      </c>
      <c r="AC91" s="10" t="str">
        <f t="shared" si="19"/>
        <v/>
      </c>
      <c r="AD91" s="10" t="str">
        <f t="shared" si="20"/>
        <v/>
      </c>
      <c r="AE91" s="10" t="str">
        <f t="shared" si="21"/>
        <v/>
      </c>
      <c r="AF91" s="10">
        <f t="shared" si="22"/>
        <v>30</v>
      </c>
      <c r="AG91" s="10" t="str">
        <f t="shared" si="23"/>
        <v/>
      </c>
      <c r="AH91" s="10" t="str">
        <f t="shared" si="24"/>
        <v/>
      </c>
      <c r="AI91" s="13" t="str">
        <f t="shared" si="25"/>
        <v>68</v>
      </c>
      <c r="AJ91" s="11">
        <f t="shared" si="26"/>
        <v>68</v>
      </c>
    </row>
    <row r="92" spans="1:36" x14ac:dyDescent="0.25">
      <c r="A92" s="1">
        <v>74</v>
      </c>
      <c r="B92" s="4">
        <v>48</v>
      </c>
      <c r="C92" s="9" t="s">
        <v>662</v>
      </c>
      <c r="D92" s="9" t="s">
        <v>232</v>
      </c>
      <c r="E92" s="9" t="s">
        <v>47</v>
      </c>
      <c r="F92" s="9">
        <v>2861484005</v>
      </c>
      <c r="G92" s="9" t="s">
        <v>53</v>
      </c>
      <c r="H92" s="27"/>
      <c r="I92" s="6">
        <v>9</v>
      </c>
      <c r="J92" s="6">
        <v>9</v>
      </c>
      <c r="K92" s="9">
        <v>12</v>
      </c>
      <c r="L92" s="7">
        <f t="shared" si="27"/>
        <v>30</v>
      </c>
      <c r="M92" s="8" t="str">
        <f>IF(J92=4,RANK(L92,$AA$19:$AA$347,0)+COUNTIF($AA$1:AA91,AA92),"")&amp;IF(J92=5,RANK(L92,$AB$19:$AB$347,0)+COUNTIF($AB$1:AB91,AB92),"")&amp;IF(J92=6,RANK(L92,$AC$19:$AC$347,0)+COUNTIF($AC$1:AC91,AC92),"")&amp;IF(J92=7,RANK(L92,$AD$19:$AD$347,0)+COUNTIF($AD$1:AD91,AD92),"")&amp;IF(J92=8,RANK(L92,$AE$19:$AE$347,0)+COUNTIF($AE$1:AE91,AE92),"")&amp;IF(J92=9,RANK(L92,$AF$19:$AF$347,0)+COUNTIF($AF$1:AF91,AF92),"")&amp;IF(J92=10,RANK(L92,$AG$19:$AG$347,0)+COUNTIF($AG$1:AG91,AG92),"")&amp;IF(J92=11,RANK(L92,$AH$19:$AH$347,0)+COUNTIF($AH$1:AH91,AH92),"")</f>
        <v>74</v>
      </c>
      <c r="N92" s="9" t="s">
        <v>236</v>
      </c>
      <c r="Z92" s="10" t="str">
        <f t="shared" si="16"/>
        <v/>
      </c>
      <c r="AA92" s="10" t="str">
        <f t="shared" si="17"/>
        <v/>
      </c>
      <c r="AB92" s="10" t="str">
        <f t="shared" si="18"/>
        <v/>
      </c>
      <c r="AC92" s="10" t="str">
        <f t="shared" si="19"/>
        <v/>
      </c>
      <c r="AD92" s="10" t="str">
        <f t="shared" si="20"/>
        <v/>
      </c>
      <c r="AE92" s="10" t="str">
        <f t="shared" si="21"/>
        <v/>
      </c>
      <c r="AF92" s="10">
        <f t="shared" si="22"/>
        <v>30</v>
      </c>
      <c r="AG92" s="10" t="str">
        <f t="shared" si="23"/>
        <v/>
      </c>
      <c r="AH92" s="10" t="str">
        <f t="shared" si="24"/>
        <v/>
      </c>
      <c r="AI92" s="13" t="str">
        <f t="shared" si="25"/>
        <v>68</v>
      </c>
      <c r="AJ92" s="11">
        <f t="shared" si="26"/>
        <v>68</v>
      </c>
    </row>
    <row r="93" spans="1:36" x14ac:dyDescent="0.25">
      <c r="A93" s="1">
        <v>75</v>
      </c>
      <c r="B93" s="4">
        <v>48</v>
      </c>
      <c r="C93" s="9" t="s">
        <v>305</v>
      </c>
      <c r="D93" s="9" t="s">
        <v>186</v>
      </c>
      <c r="E93" s="9" t="s">
        <v>27</v>
      </c>
      <c r="F93" s="9">
        <v>3251414797</v>
      </c>
      <c r="G93" s="9" t="s">
        <v>43</v>
      </c>
      <c r="H93" s="27"/>
      <c r="I93" s="6">
        <v>9</v>
      </c>
      <c r="J93" s="6">
        <v>9</v>
      </c>
      <c r="K93" s="9">
        <v>12</v>
      </c>
      <c r="L93" s="7">
        <f t="shared" si="27"/>
        <v>30</v>
      </c>
      <c r="M93" s="8" t="str">
        <f>IF(J93=4,RANK(L93,$AA$19:$AA$347,0)+COUNTIF($AA$1:AA92,AA93),"")&amp;IF(J93=5,RANK(L93,$AB$19:$AB$347,0)+COUNTIF($AB$1:AB92,AB93),"")&amp;IF(J93=6,RANK(L93,$AC$19:$AC$347,0)+COUNTIF($AC$1:AC92,AC93),"")&amp;IF(J93=7,RANK(L93,$AD$19:$AD$347,0)+COUNTIF($AD$1:AD92,AD93),"")&amp;IF(J93=8,RANK(L93,$AE$19:$AE$347,0)+COUNTIF($AE$1:AE92,AE93),"")&amp;IF(J93=9,RANK(L93,$AF$19:$AF$347,0)+COUNTIF($AF$1:AF92,AF93),"")&amp;IF(J93=10,RANK(L93,$AG$19:$AG$347,0)+COUNTIF($AG$1:AG92,AG93),"")&amp;IF(J93=11,RANK(L93,$AH$19:$AH$347,0)+COUNTIF($AH$1:AH92,AH93),"")</f>
        <v>75</v>
      </c>
      <c r="N93" s="9" t="s">
        <v>236</v>
      </c>
      <c r="Z93" s="10" t="str">
        <f t="shared" si="16"/>
        <v/>
      </c>
      <c r="AA93" s="10" t="str">
        <f t="shared" si="17"/>
        <v/>
      </c>
      <c r="AB93" s="10" t="str">
        <f t="shared" si="18"/>
        <v/>
      </c>
      <c r="AC93" s="10" t="str">
        <f t="shared" si="19"/>
        <v/>
      </c>
      <c r="AD93" s="10" t="str">
        <f t="shared" si="20"/>
        <v/>
      </c>
      <c r="AE93" s="10" t="str">
        <f t="shared" si="21"/>
        <v/>
      </c>
      <c r="AF93" s="10">
        <f t="shared" si="22"/>
        <v>30</v>
      </c>
      <c r="AG93" s="10" t="str">
        <f t="shared" si="23"/>
        <v/>
      </c>
      <c r="AH93" s="10" t="str">
        <f t="shared" si="24"/>
        <v/>
      </c>
      <c r="AI93" s="13" t="str">
        <f t="shared" si="25"/>
        <v>68</v>
      </c>
      <c r="AJ93" s="11">
        <f t="shared" si="26"/>
        <v>68</v>
      </c>
    </row>
    <row r="94" spans="1:36" x14ac:dyDescent="0.25">
      <c r="A94" s="1">
        <v>76</v>
      </c>
      <c r="B94" s="4">
        <v>48</v>
      </c>
      <c r="C94" s="9" t="s">
        <v>29</v>
      </c>
      <c r="D94" s="9" t="s">
        <v>173</v>
      </c>
      <c r="E94" s="9" t="s">
        <v>663</v>
      </c>
      <c r="F94" s="9">
        <v>125412428</v>
      </c>
      <c r="G94" s="9" t="s">
        <v>62</v>
      </c>
      <c r="H94" s="27"/>
      <c r="I94" s="6">
        <v>9</v>
      </c>
      <c r="J94" s="6">
        <v>9</v>
      </c>
      <c r="K94" s="9">
        <v>12</v>
      </c>
      <c r="L94" s="7">
        <f t="shared" si="27"/>
        <v>30</v>
      </c>
      <c r="M94" s="8" t="str">
        <f>IF(J94=4,RANK(L94,$AA$19:$AA$347,0)+COUNTIF($AA$1:AA93,AA94),"")&amp;IF(J94=5,RANK(L94,$AB$19:$AB$347,0)+COUNTIF($AB$1:AB93,AB94),"")&amp;IF(J94=6,RANK(L94,$AC$19:$AC$347,0)+COUNTIF($AC$1:AC93,AC94),"")&amp;IF(J94=7,RANK(L94,$AD$19:$AD$347,0)+COUNTIF($AD$1:AD93,AD94),"")&amp;IF(J94=8,RANK(L94,$AE$19:$AE$347,0)+COUNTIF($AE$1:AE93,AE94),"")&amp;IF(J94=9,RANK(L94,$AF$19:$AF$347,0)+COUNTIF($AF$1:AF93,AF94),"")&amp;IF(J94=10,RANK(L94,$AG$19:$AG$347,0)+COUNTIF($AG$1:AG93,AG94),"")&amp;IF(J94=11,RANK(L94,$AH$19:$AH$347,0)+COUNTIF($AH$1:AH93,AH94),"")</f>
        <v>76</v>
      </c>
      <c r="N94" s="9" t="s">
        <v>236</v>
      </c>
      <c r="Z94" s="10" t="str">
        <f t="shared" si="16"/>
        <v/>
      </c>
      <c r="AA94" s="10" t="str">
        <f t="shared" si="17"/>
        <v/>
      </c>
      <c r="AB94" s="10" t="str">
        <f t="shared" si="18"/>
        <v/>
      </c>
      <c r="AC94" s="10" t="str">
        <f t="shared" si="19"/>
        <v/>
      </c>
      <c r="AD94" s="10" t="str">
        <f t="shared" si="20"/>
        <v/>
      </c>
      <c r="AE94" s="10" t="str">
        <f t="shared" si="21"/>
        <v/>
      </c>
      <c r="AF94" s="10">
        <f t="shared" si="22"/>
        <v>30</v>
      </c>
      <c r="AG94" s="10" t="str">
        <f t="shared" si="23"/>
        <v/>
      </c>
      <c r="AH94" s="10" t="str">
        <f t="shared" si="24"/>
        <v/>
      </c>
      <c r="AI94" s="13" t="str">
        <f t="shared" si="25"/>
        <v>68</v>
      </c>
      <c r="AJ94" s="11">
        <f t="shared" si="26"/>
        <v>68</v>
      </c>
    </row>
    <row r="95" spans="1:36" x14ac:dyDescent="0.25">
      <c r="A95" s="1">
        <v>77</v>
      </c>
      <c r="B95" s="4">
        <v>48</v>
      </c>
      <c r="C95" s="9" t="s">
        <v>664</v>
      </c>
      <c r="D95" s="9" t="s">
        <v>267</v>
      </c>
      <c r="E95" s="9" t="s">
        <v>215</v>
      </c>
      <c r="F95" s="9">
        <v>3051615930</v>
      </c>
      <c r="G95" s="9" t="s">
        <v>43</v>
      </c>
      <c r="H95" s="27"/>
      <c r="I95" s="6">
        <v>9</v>
      </c>
      <c r="J95" s="6">
        <v>9</v>
      </c>
      <c r="K95" s="9">
        <v>12</v>
      </c>
      <c r="L95" s="7">
        <f t="shared" si="27"/>
        <v>30</v>
      </c>
      <c r="M95" s="8" t="str">
        <f>IF(J95=4,RANK(L95,$AA$19:$AA$347,0)+COUNTIF($AA$1:AA94,AA95),"")&amp;IF(J95=5,RANK(L95,$AB$19:$AB$347,0)+COUNTIF($AB$1:AB94,AB95),"")&amp;IF(J95=6,RANK(L95,$AC$19:$AC$347,0)+COUNTIF($AC$1:AC94,AC95),"")&amp;IF(J95=7,RANK(L95,$AD$19:$AD$347,0)+COUNTIF($AD$1:AD94,AD95),"")&amp;IF(J95=8,RANK(L95,$AE$19:$AE$347,0)+COUNTIF($AE$1:AE94,AE95),"")&amp;IF(J95=9,RANK(L95,$AF$19:$AF$347,0)+COUNTIF($AF$1:AF94,AF95),"")&amp;IF(J95=10,RANK(L95,$AG$19:$AG$347,0)+COUNTIF($AG$1:AG94,AG95),"")&amp;IF(J95=11,RANK(L95,$AH$19:$AH$347,0)+COUNTIF($AH$1:AH94,AH95),"")</f>
        <v>77</v>
      </c>
      <c r="N95" s="9" t="s">
        <v>236</v>
      </c>
      <c r="Z95" s="10" t="str">
        <f t="shared" si="16"/>
        <v/>
      </c>
      <c r="AA95" s="10" t="str">
        <f t="shared" si="17"/>
        <v/>
      </c>
      <c r="AB95" s="10" t="str">
        <f t="shared" si="18"/>
        <v/>
      </c>
      <c r="AC95" s="10" t="str">
        <f t="shared" si="19"/>
        <v/>
      </c>
      <c r="AD95" s="10" t="str">
        <f t="shared" si="20"/>
        <v/>
      </c>
      <c r="AE95" s="10" t="str">
        <f t="shared" si="21"/>
        <v/>
      </c>
      <c r="AF95" s="10">
        <f t="shared" si="22"/>
        <v>30</v>
      </c>
      <c r="AG95" s="10" t="str">
        <f t="shared" si="23"/>
        <v/>
      </c>
      <c r="AH95" s="10" t="str">
        <f t="shared" si="24"/>
        <v/>
      </c>
      <c r="AI95" s="13" t="str">
        <f t="shared" si="25"/>
        <v>68</v>
      </c>
      <c r="AJ95" s="11">
        <f t="shared" si="26"/>
        <v>68</v>
      </c>
    </row>
    <row r="96" spans="1:36" x14ac:dyDescent="0.25">
      <c r="A96" s="1">
        <v>78</v>
      </c>
      <c r="B96" s="4">
        <v>48</v>
      </c>
      <c r="C96" s="9" t="s">
        <v>665</v>
      </c>
      <c r="D96" s="9" t="s">
        <v>36</v>
      </c>
      <c r="E96" s="9" t="s">
        <v>27</v>
      </c>
      <c r="F96" s="9">
        <v>3574270551</v>
      </c>
      <c r="G96" s="9" t="s">
        <v>118</v>
      </c>
      <c r="H96" s="27"/>
      <c r="I96" s="6">
        <v>9</v>
      </c>
      <c r="J96" s="6">
        <v>9</v>
      </c>
      <c r="K96" s="9">
        <v>12</v>
      </c>
      <c r="L96" s="7">
        <f t="shared" si="27"/>
        <v>30</v>
      </c>
      <c r="M96" s="8" t="str">
        <f>IF(J96=4,RANK(L96,$AA$19:$AA$347,0)+COUNTIF($AA$1:AA95,AA96),"")&amp;IF(J96=5,RANK(L96,$AB$19:$AB$347,0)+COUNTIF($AB$1:AB95,AB96),"")&amp;IF(J96=6,RANK(L96,$AC$19:$AC$347,0)+COUNTIF($AC$1:AC95,AC96),"")&amp;IF(J96=7,RANK(L96,$AD$19:$AD$347,0)+COUNTIF($AD$1:AD95,AD96),"")&amp;IF(J96=8,RANK(L96,$AE$19:$AE$347,0)+COUNTIF($AE$1:AE95,AE96),"")&amp;IF(J96=9,RANK(L96,$AF$19:$AF$347,0)+COUNTIF($AF$1:AF95,AF96),"")&amp;IF(J96=10,RANK(L96,$AG$19:$AG$347,0)+COUNTIF($AG$1:AG95,AG96),"")&amp;IF(J96=11,RANK(L96,$AH$19:$AH$347,0)+COUNTIF($AH$1:AH95,AH96),"")</f>
        <v>78</v>
      </c>
      <c r="N96" s="9" t="s">
        <v>236</v>
      </c>
      <c r="Z96" s="10" t="str">
        <f t="shared" si="16"/>
        <v/>
      </c>
      <c r="AA96" s="10" t="str">
        <f t="shared" si="17"/>
        <v/>
      </c>
      <c r="AB96" s="10" t="str">
        <f t="shared" si="18"/>
        <v/>
      </c>
      <c r="AC96" s="10" t="str">
        <f t="shared" si="19"/>
        <v/>
      </c>
      <c r="AD96" s="10" t="str">
        <f t="shared" si="20"/>
        <v/>
      </c>
      <c r="AE96" s="10" t="str">
        <f t="shared" si="21"/>
        <v/>
      </c>
      <c r="AF96" s="10">
        <f t="shared" si="22"/>
        <v>30</v>
      </c>
      <c r="AG96" s="10" t="str">
        <f t="shared" si="23"/>
        <v/>
      </c>
      <c r="AH96" s="10" t="str">
        <f t="shared" si="24"/>
        <v/>
      </c>
      <c r="AI96" s="13" t="str">
        <f t="shared" si="25"/>
        <v>68</v>
      </c>
      <c r="AJ96" s="11">
        <f t="shared" si="26"/>
        <v>68</v>
      </c>
    </row>
    <row r="97" spans="1:36" x14ac:dyDescent="0.25">
      <c r="A97" s="1">
        <v>79</v>
      </c>
      <c r="B97" s="4">
        <v>48</v>
      </c>
      <c r="C97" s="9" t="s">
        <v>666</v>
      </c>
      <c r="D97" s="9" t="s">
        <v>130</v>
      </c>
      <c r="E97" s="9" t="s">
        <v>122</v>
      </c>
      <c r="F97" s="9">
        <v>3211194424</v>
      </c>
      <c r="G97" s="9" t="s">
        <v>53</v>
      </c>
      <c r="H97" s="27"/>
      <c r="I97" s="6">
        <v>9</v>
      </c>
      <c r="J97" s="6">
        <v>9</v>
      </c>
      <c r="K97" s="9">
        <v>11</v>
      </c>
      <c r="L97" s="7">
        <f t="shared" si="27"/>
        <v>27.5</v>
      </c>
      <c r="M97" s="8" t="str">
        <f>IF(J97=4,RANK(L97,$AA$19:$AA$347,0)+COUNTIF($AA$1:AA96,AA97),"")&amp;IF(J97=5,RANK(L97,$AB$19:$AB$347,0)+COUNTIF($AB$1:AB96,AB97),"")&amp;IF(J97=6,RANK(L97,$AC$19:$AC$347,0)+COUNTIF($AC$1:AC96,AC97),"")&amp;IF(J97=7,RANK(L97,$AD$19:$AD$347,0)+COUNTIF($AD$1:AD96,AD97),"")&amp;IF(J97=8,RANK(L97,$AE$19:$AE$347,0)+COUNTIF($AE$1:AE96,AE97),"")&amp;IF(J97=9,RANK(L97,$AF$19:$AF$347,0)+COUNTIF($AF$1:AF96,AF97),"")&amp;IF(J97=10,RANK(L97,$AG$19:$AG$347,0)+COUNTIF($AG$1:AG96,AG97),"")&amp;IF(J97=11,RANK(L97,$AH$19:$AH$347,0)+COUNTIF($AH$1:AH96,AH97),"")</f>
        <v>79</v>
      </c>
      <c r="N97" s="9" t="s">
        <v>236</v>
      </c>
      <c r="Z97" s="10" t="str">
        <f t="shared" si="16"/>
        <v/>
      </c>
      <c r="AA97" s="10" t="str">
        <f t="shared" si="17"/>
        <v/>
      </c>
      <c r="AB97" s="10" t="str">
        <f t="shared" si="18"/>
        <v/>
      </c>
      <c r="AC97" s="10" t="str">
        <f t="shared" si="19"/>
        <v/>
      </c>
      <c r="AD97" s="10" t="str">
        <f t="shared" si="20"/>
        <v/>
      </c>
      <c r="AE97" s="10" t="str">
        <f t="shared" si="21"/>
        <v/>
      </c>
      <c r="AF97" s="10">
        <f t="shared" si="22"/>
        <v>27.5</v>
      </c>
      <c r="AG97" s="10" t="str">
        <f t="shared" si="23"/>
        <v/>
      </c>
      <c r="AH97" s="10" t="str">
        <f t="shared" si="24"/>
        <v/>
      </c>
      <c r="AI97" s="13" t="str">
        <f t="shared" si="25"/>
        <v>79</v>
      </c>
      <c r="AJ97" s="11">
        <f t="shared" si="26"/>
        <v>79</v>
      </c>
    </row>
    <row r="98" spans="1:36" x14ac:dyDescent="0.25">
      <c r="A98" s="1">
        <v>80</v>
      </c>
      <c r="B98" s="4">
        <v>48</v>
      </c>
      <c r="C98" s="9" t="s">
        <v>667</v>
      </c>
      <c r="D98" s="9" t="s">
        <v>58</v>
      </c>
      <c r="E98" s="9" t="s">
        <v>52</v>
      </c>
      <c r="F98" s="9">
        <v>3713030467</v>
      </c>
      <c r="G98" s="9" t="s">
        <v>43</v>
      </c>
      <c r="H98" s="27"/>
      <c r="I98" s="6">
        <v>9</v>
      </c>
      <c r="J98" s="6">
        <v>9</v>
      </c>
      <c r="K98" s="9">
        <v>11</v>
      </c>
      <c r="L98" s="7">
        <f t="shared" si="27"/>
        <v>27.5</v>
      </c>
      <c r="M98" s="8" t="str">
        <f>IF(J98=4,RANK(L98,$AA$19:$AA$347,0)+COUNTIF($AA$1:AA97,AA98),"")&amp;IF(J98=5,RANK(L98,$AB$19:$AB$347,0)+COUNTIF($AB$1:AB97,AB98),"")&amp;IF(J98=6,RANK(L98,$AC$19:$AC$347,0)+COUNTIF($AC$1:AC97,AC98),"")&amp;IF(J98=7,RANK(L98,$AD$19:$AD$347,0)+COUNTIF($AD$1:AD97,AD98),"")&amp;IF(J98=8,RANK(L98,$AE$19:$AE$347,0)+COUNTIF($AE$1:AE97,AE98),"")&amp;IF(J98=9,RANK(L98,$AF$19:$AF$347,0)+COUNTIF($AF$1:AF97,AF98),"")&amp;IF(J98=10,RANK(L98,$AG$19:$AG$347,0)+COUNTIF($AG$1:AG97,AG98),"")&amp;IF(J98=11,RANK(L98,$AH$19:$AH$347,0)+COUNTIF($AH$1:AH97,AH98),"")</f>
        <v>80</v>
      </c>
      <c r="N98" s="9" t="s">
        <v>236</v>
      </c>
      <c r="Z98" s="10" t="str">
        <f t="shared" si="16"/>
        <v/>
      </c>
      <c r="AA98" s="10" t="str">
        <f t="shared" si="17"/>
        <v/>
      </c>
      <c r="AB98" s="10" t="str">
        <f t="shared" si="18"/>
        <v/>
      </c>
      <c r="AC98" s="10" t="str">
        <f t="shared" si="19"/>
        <v/>
      </c>
      <c r="AD98" s="10" t="str">
        <f t="shared" si="20"/>
        <v/>
      </c>
      <c r="AE98" s="10" t="str">
        <f t="shared" si="21"/>
        <v/>
      </c>
      <c r="AF98" s="10">
        <f t="shared" si="22"/>
        <v>27.5</v>
      </c>
      <c r="AG98" s="10" t="str">
        <f t="shared" si="23"/>
        <v/>
      </c>
      <c r="AH98" s="10" t="str">
        <f t="shared" si="24"/>
        <v/>
      </c>
      <c r="AI98" s="13" t="str">
        <f t="shared" si="25"/>
        <v>79</v>
      </c>
      <c r="AJ98" s="11">
        <f t="shared" si="26"/>
        <v>79</v>
      </c>
    </row>
    <row r="99" spans="1:36" x14ac:dyDescent="0.25">
      <c r="A99" s="1">
        <v>81</v>
      </c>
      <c r="B99" s="4">
        <v>48</v>
      </c>
      <c r="C99" s="9" t="s">
        <v>668</v>
      </c>
      <c r="D99" s="9" t="s">
        <v>64</v>
      </c>
      <c r="E99" s="9" t="s">
        <v>180</v>
      </c>
      <c r="F99" s="9">
        <v>1731799685</v>
      </c>
      <c r="G99" s="9" t="s">
        <v>118</v>
      </c>
      <c r="H99" s="27"/>
      <c r="I99" s="6">
        <v>9</v>
      </c>
      <c r="J99" s="6">
        <v>9</v>
      </c>
      <c r="K99" s="9">
        <v>11</v>
      </c>
      <c r="L99" s="7">
        <f t="shared" si="27"/>
        <v>27.5</v>
      </c>
      <c r="M99" s="8" t="str">
        <f>IF(J99=4,RANK(L99,$AA$19:$AA$347,0)+COUNTIF($AA$1:AA98,AA99),"")&amp;IF(J99=5,RANK(L99,$AB$19:$AB$347,0)+COUNTIF($AB$1:AB98,AB99),"")&amp;IF(J99=6,RANK(L99,$AC$19:$AC$347,0)+COUNTIF($AC$1:AC98,AC99),"")&amp;IF(J99=7,RANK(L99,$AD$19:$AD$347,0)+COUNTIF($AD$1:AD98,AD99),"")&amp;IF(J99=8,RANK(L99,$AE$19:$AE$347,0)+COUNTIF($AE$1:AE98,AE99),"")&amp;IF(J99=9,RANK(L99,$AF$19:$AF$347,0)+COUNTIF($AF$1:AF98,AF99),"")&amp;IF(J99=10,RANK(L99,$AG$19:$AG$347,0)+COUNTIF($AG$1:AG98,AG99),"")&amp;IF(J99=11,RANK(L99,$AH$19:$AH$347,0)+COUNTIF($AH$1:AH98,AH99),"")</f>
        <v>81</v>
      </c>
      <c r="N99" s="9" t="s">
        <v>236</v>
      </c>
      <c r="Z99" s="10" t="str">
        <f t="shared" si="16"/>
        <v/>
      </c>
      <c r="AA99" s="10" t="str">
        <f t="shared" si="17"/>
        <v/>
      </c>
      <c r="AB99" s="10" t="str">
        <f t="shared" si="18"/>
        <v/>
      </c>
      <c r="AC99" s="10" t="str">
        <f t="shared" si="19"/>
        <v/>
      </c>
      <c r="AD99" s="10" t="str">
        <f t="shared" si="20"/>
        <v/>
      </c>
      <c r="AE99" s="10" t="str">
        <f t="shared" si="21"/>
        <v/>
      </c>
      <c r="AF99" s="10">
        <f t="shared" si="22"/>
        <v>27.5</v>
      </c>
      <c r="AG99" s="10" t="str">
        <f t="shared" si="23"/>
        <v/>
      </c>
      <c r="AH99" s="10" t="str">
        <f t="shared" si="24"/>
        <v/>
      </c>
      <c r="AI99" s="13" t="str">
        <f t="shared" si="25"/>
        <v>79</v>
      </c>
      <c r="AJ99" s="11">
        <f t="shared" si="26"/>
        <v>79</v>
      </c>
    </row>
    <row r="100" spans="1:36" x14ac:dyDescent="0.25">
      <c r="A100" s="1">
        <v>82</v>
      </c>
      <c r="B100" s="4">
        <v>48</v>
      </c>
      <c r="C100" s="9" t="s">
        <v>655</v>
      </c>
      <c r="D100" s="9" t="s">
        <v>230</v>
      </c>
      <c r="E100" s="9" t="s">
        <v>27</v>
      </c>
      <c r="F100" s="9">
        <v>861812847</v>
      </c>
      <c r="G100" s="9" t="s">
        <v>43</v>
      </c>
      <c r="H100" s="27"/>
      <c r="I100" s="6">
        <v>9</v>
      </c>
      <c r="J100" s="6">
        <v>9</v>
      </c>
      <c r="K100" s="9">
        <v>11</v>
      </c>
      <c r="L100" s="7">
        <f t="shared" si="27"/>
        <v>27.5</v>
      </c>
      <c r="M100" s="8" t="str">
        <f>IF(J100=4,RANK(L100,$AA$19:$AA$347,0)+COUNTIF($AA$1:AA99,AA100),"")&amp;IF(J100=5,RANK(L100,$AB$19:$AB$347,0)+COUNTIF($AB$1:AB99,AB100),"")&amp;IF(J100=6,RANK(L100,$AC$19:$AC$347,0)+COUNTIF($AC$1:AC99,AC100),"")&amp;IF(J100=7,RANK(L100,$AD$19:$AD$347,0)+COUNTIF($AD$1:AD99,AD100),"")&amp;IF(J100=8,RANK(L100,$AE$19:$AE$347,0)+COUNTIF($AE$1:AE99,AE100),"")&amp;IF(J100=9,RANK(L100,$AF$19:$AF$347,0)+COUNTIF($AF$1:AF99,AF100),"")&amp;IF(J100=10,RANK(L100,$AG$19:$AG$347,0)+COUNTIF($AG$1:AG99,AG100),"")&amp;IF(J100=11,RANK(L100,$AH$19:$AH$347,0)+COUNTIF($AH$1:AH99,AH100),"")</f>
        <v>82</v>
      </c>
      <c r="N100" s="9" t="s">
        <v>236</v>
      </c>
      <c r="Z100" s="10" t="str">
        <f t="shared" si="16"/>
        <v/>
      </c>
      <c r="AA100" s="10" t="str">
        <f t="shared" si="17"/>
        <v/>
      </c>
      <c r="AB100" s="10" t="str">
        <f t="shared" si="18"/>
        <v/>
      </c>
      <c r="AC100" s="10" t="str">
        <f t="shared" si="19"/>
        <v/>
      </c>
      <c r="AD100" s="10" t="str">
        <f t="shared" si="20"/>
        <v/>
      </c>
      <c r="AE100" s="10" t="str">
        <f t="shared" si="21"/>
        <v/>
      </c>
      <c r="AF100" s="10">
        <f t="shared" si="22"/>
        <v>27.5</v>
      </c>
      <c r="AG100" s="10" t="str">
        <f t="shared" si="23"/>
        <v/>
      </c>
      <c r="AH100" s="10" t="str">
        <f t="shared" si="24"/>
        <v/>
      </c>
      <c r="AI100" s="13" t="str">
        <f t="shared" si="25"/>
        <v>79</v>
      </c>
      <c r="AJ100" s="11">
        <f t="shared" si="26"/>
        <v>79</v>
      </c>
    </row>
    <row r="101" spans="1:36" x14ac:dyDescent="0.25">
      <c r="A101" s="1">
        <v>83</v>
      </c>
      <c r="B101" s="4">
        <v>48</v>
      </c>
      <c r="C101" s="9" t="s">
        <v>669</v>
      </c>
      <c r="D101" s="9" t="s">
        <v>230</v>
      </c>
      <c r="E101" s="9" t="s">
        <v>102</v>
      </c>
      <c r="F101" s="9">
        <v>2450640772</v>
      </c>
      <c r="G101" s="9" t="s">
        <v>43</v>
      </c>
      <c r="H101" s="27"/>
      <c r="I101" s="6">
        <v>9</v>
      </c>
      <c r="J101" s="6">
        <v>9</v>
      </c>
      <c r="K101" s="9">
        <v>11</v>
      </c>
      <c r="L101" s="7">
        <f t="shared" si="27"/>
        <v>27.5</v>
      </c>
      <c r="M101" s="8" t="str">
        <f>IF(J101=4,RANK(L101,$AA$19:$AA$347,0)+COUNTIF($AA$1:AA100,AA101),"")&amp;IF(J101=5,RANK(L101,$AB$19:$AB$347,0)+COUNTIF($AB$1:AB100,AB101),"")&amp;IF(J101=6,RANK(L101,$AC$19:$AC$347,0)+COUNTIF($AC$1:AC100,AC101),"")&amp;IF(J101=7,RANK(L101,$AD$19:$AD$347,0)+COUNTIF($AD$1:AD100,AD101),"")&amp;IF(J101=8,RANK(L101,$AE$19:$AE$347,0)+COUNTIF($AE$1:AE100,AE101),"")&amp;IF(J101=9,RANK(L101,$AF$19:$AF$347,0)+COUNTIF($AF$1:AF100,AF101),"")&amp;IF(J101=10,RANK(L101,$AG$19:$AG$347,0)+COUNTIF($AG$1:AG100,AG101),"")&amp;IF(J101=11,RANK(L101,$AH$19:$AH$347,0)+COUNTIF($AH$1:AH100,AH101),"")</f>
        <v>83</v>
      </c>
      <c r="N101" s="9" t="s">
        <v>236</v>
      </c>
      <c r="Z101" s="10" t="str">
        <f t="shared" si="16"/>
        <v/>
      </c>
      <c r="AA101" s="10" t="str">
        <f t="shared" si="17"/>
        <v/>
      </c>
      <c r="AB101" s="10" t="str">
        <f t="shared" si="18"/>
        <v/>
      </c>
      <c r="AC101" s="10" t="str">
        <f t="shared" si="19"/>
        <v/>
      </c>
      <c r="AD101" s="10" t="str">
        <f t="shared" si="20"/>
        <v/>
      </c>
      <c r="AE101" s="10" t="str">
        <f t="shared" si="21"/>
        <v/>
      </c>
      <c r="AF101" s="10">
        <f t="shared" si="22"/>
        <v>27.5</v>
      </c>
      <c r="AG101" s="10" t="str">
        <f t="shared" si="23"/>
        <v/>
      </c>
      <c r="AH101" s="10" t="str">
        <f t="shared" si="24"/>
        <v/>
      </c>
      <c r="AI101" s="13" t="str">
        <f t="shared" si="25"/>
        <v>79</v>
      </c>
      <c r="AJ101" s="11">
        <f t="shared" si="26"/>
        <v>79</v>
      </c>
    </row>
    <row r="102" spans="1:36" x14ac:dyDescent="0.25">
      <c r="A102" s="1">
        <v>84</v>
      </c>
      <c r="B102" s="4">
        <v>48</v>
      </c>
      <c r="C102" s="9" t="s">
        <v>670</v>
      </c>
      <c r="D102" s="9" t="s">
        <v>230</v>
      </c>
      <c r="E102" s="9" t="s">
        <v>59</v>
      </c>
      <c r="F102" s="9">
        <v>2488305779</v>
      </c>
      <c r="G102" s="9" t="s">
        <v>43</v>
      </c>
      <c r="H102" s="27"/>
      <c r="I102" s="6">
        <v>9</v>
      </c>
      <c r="J102" s="6">
        <v>9</v>
      </c>
      <c r="K102" s="9">
        <v>11</v>
      </c>
      <c r="L102" s="7">
        <f t="shared" si="27"/>
        <v>27.5</v>
      </c>
      <c r="M102" s="8" t="str">
        <f>IF(J102=4,RANK(L102,$AA$19:$AA$347,0)+COUNTIF($AA$1:AA101,AA102),"")&amp;IF(J102=5,RANK(L102,$AB$19:$AB$347,0)+COUNTIF($AB$1:AB101,AB102),"")&amp;IF(J102=6,RANK(L102,$AC$19:$AC$347,0)+COUNTIF($AC$1:AC101,AC102),"")&amp;IF(J102=7,RANK(L102,$AD$19:$AD$347,0)+COUNTIF($AD$1:AD101,AD102),"")&amp;IF(J102=8,RANK(L102,$AE$19:$AE$347,0)+COUNTIF($AE$1:AE101,AE102),"")&amp;IF(J102=9,RANK(L102,$AF$19:$AF$347,0)+COUNTIF($AF$1:AF101,AF102),"")&amp;IF(J102=10,RANK(L102,$AG$19:$AG$347,0)+COUNTIF($AG$1:AG101,AG102),"")&amp;IF(J102=11,RANK(L102,$AH$19:$AH$347,0)+COUNTIF($AH$1:AH101,AH102),"")</f>
        <v>84</v>
      </c>
      <c r="N102" s="9" t="s">
        <v>236</v>
      </c>
      <c r="Z102" s="10" t="str">
        <f t="shared" si="16"/>
        <v/>
      </c>
      <c r="AA102" s="10" t="str">
        <f t="shared" si="17"/>
        <v/>
      </c>
      <c r="AB102" s="10" t="str">
        <f t="shared" si="18"/>
        <v/>
      </c>
      <c r="AC102" s="10" t="str">
        <f t="shared" si="19"/>
        <v/>
      </c>
      <c r="AD102" s="10" t="str">
        <f t="shared" si="20"/>
        <v/>
      </c>
      <c r="AE102" s="10" t="str">
        <f t="shared" si="21"/>
        <v/>
      </c>
      <c r="AF102" s="10">
        <f t="shared" si="22"/>
        <v>27.5</v>
      </c>
      <c r="AG102" s="10" t="str">
        <f t="shared" si="23"/>
        <v/>
      </c>
      <c r="AH102" s="10" t="str">
        <f t="shared" si="24"/>
        <v/>
      </c>
      <c r="AI102" s="13" t="str">
        <f t="shared" si="25"/>
        <v>79</v>
      </c>
      <c r="AJ102" s="11">
        <f t="shared" si="26"/>
        <v>79</v>
      </c>
    </row>
    <row r="103" spans="1:36" x14ac:dyDescent="0.25">
      <c r="A103" s="1">
        <v>85</v>
      </c>
      <c r="B103" s="4">
        <v>48</v>
      </c>
      <c r="C103" s="9" t="s">
        <v>671</v>
      </c>
      <c r="D103" s="9" t="s">
        <v>230</v>
      </c>
      <c r="E103" s="9" t="s">
        <v>52</v>
      </c>
      <c r="F103" s="9">
        <v>2091529217</v>
      </c>
      <c r="G103" s="9" t="s">
        <v>118</v>
      </c>
      <c r="H103" s="27"/>
      <c r="I103" s="6">
        <v>9</v>
      </c>
      <c r="J103" s="6">
        <v>9</v>
      </c>
      <c r="K103" s="9">
        <v>10</v>
      </c>
      <c r="L103" s="7">
        <f t="shared" si="27"/>
        <v>25</v>
      </c>
      <c r="M103" s="8" t="str">
        <f>IF(J103=4,RANK(L103,$AA$19:$AA$347,0)+COUNTIF($AA$1:AA102,AA103),"")&amp;IF(J103=5,RANK(L103,$AB$19:$AB$347,0)+COUNTIF($AB$1:AB102,AB103),"")&amp;IF(J103=6,RANK(L103,$AC$19:$AC$347,0)+COUNTIF($AC$1:AC102,AC103),"")&amp;IF(J103=7,RANK(L103,$AD$19:$AD$347,0)+COUNTIF($AD$1:AD102,AD103),"")&amp;IF(J103=8,RANK(L103,$AE$19:$AE$347,0)+COUNTIF($AE$1:AE102,AE103),"")&amp;IF(J103=9,RANK(L103,$AF$19:$AF$347,0)+COUNTIF($AF$1:AF102,AF103),"")&amp;IF(J103=10,RANK(L103,$AG$19:$AG$347,0)+COUNTIF($AG$1:AG102,AG103),"")&amp;IF(J103=11,RANK(L103,$AH$19:$AH$347,0)+COUNTIF($AH$1:AH102,AH103),"")</f>
        <v>85</v>
      </c>
      <c r="N103" s="9" t="s">
        <v>236</v>
      </c>
      <c r="Z103" s="10" t="str">
        <f t="shared" si="16"/>
        <v/>
      </c>
      <c r="AA103" s="10" t="str">
        <f t="shared" si="17"/>
        <v/>
      </c>
      <c r="AB103" s="10" t="str">
        <f t="shared" si="18"/>
        <v/>
      </c>
      <c r="AC103" s="10" t="str">
        <f t="shared" si="19"/>
        <v/>
      </c>
      <c r="AD103" s="10" t="str">
        <f t="shared" si="20"/>
        <v/>
      </c>
      <c r="AE103" s="10" t="str">
        <f t="shared" si="21"/>
        <v/>
      </c>
      <c r="AF103" s="10">
        <f t="shared" si="22"/>
        <v>25</v>
      </c>
      <c r="AG103" s="10" t="str">
        <f t="shared" si="23"/>
        <v/>
      </c>
      <c r="AH103" s="10" t="str">
        <f t="shared" si="24"/>
        <v/>
      </c>
      <c r="AI103" s="13" t="str">
        <f t="shared" si="25"/>
        <v>85</v>
      </c>
      <c r="AJ103" s="11">
        <f t="shared" si="26"/>
        <v>85</v>
      </c>
    </row>
    <row r="104" spans="1:36" x14ac:dyDescent="0.25">
      <c r="A104" s="1">
        <v>86</v>
      </c>
      <c r="B104" s="4">
        <v>48</v>
      </c>
      <c r="C104" s="9" t="s">
        <v>672</v>
      </c>
      <c r="D104" s="9" t="s">
        <v>130</v>
      </c>
      <c r="E104" s="9" t="s">
        <v>47</v>
      </c>
      <c r="F104" s="9">
        <v>3056367051</v>
      </c>
      <c r="G104" s="9" t="s">
        <v>43</v>
      </c>
      <c r="H104" s="27"/>
      <c r="I104" s="6">
        <v>9</v>
      </c>
      <c r="J104" s="6">
        <v>9</v>
      </c>
      <c r="K104" s="9">
        <v>10</v>
      </c>
      <c r="L104" s="7">
        <f t="shared" si="27"/>
        <v>25</v>
      </c>
      <c r="M104" s="8" t="str">
        <f>IF(J104=4,RANK(L104,$AA$19:$AA$347,0)+COUNTIF($AA$1:AA103,AA104),"")&amp;IF(J104=5,RANK(L104,$AB$19:$AB$347,0)+COUNTIF($AB$1:AB103,AB104),"")&amp;IF(J104=6,RANK(L104,$AC$19:$AC$347,0)+COUNTIF($AC$1:AC103,AC104),"")&amp;IF(J104=7,RANK(L104,$AD$19:$AD$347,0)+COUNTIF($AD$1:AD103,AD104),"")&amp;IF(J104=8,RANK(L104,$AE$19:$AE$347,0)+COUNTIF($AE$1:AE103,AE104),"")&amp;IF(J104=9,RANK(L104,$AF$19:$AF$347,0)+COUNTIF($AF$1:AF103,AF104),"")&amp;IF(J104=10,RANK(L104,$AG$19:$AG$347,0)+COUNTIF($AG$1:AG103,AG104),"")&amp;IF(J104=11,RANK(L104,$AH$19:$AH$347,0)+COUNTIF($AH$1:AH103,AH104),"")</f>
        <v>86</v>
      </c>
      <c r="N104" s="9" t="s">
        <v>236</v>
      </c>
      <c r="Z104" s="10" t="str">
        <f t="shared" si="16"/>
        <v/>
      </c>
      <c r="AA104" s="10" t="str">
        <f t="shared" si="17"/>
        <v/>
      </c>
      <c r="AB104" s="10" t="str">
        <f t="shared" si="18"/>
        <v/>
      </c>
      <c r="AC104" s="10" t="str">
        <f t="shared" si="19"/>
        <v/>
      </c>
      <c r="AD104" s="10" t="str">
        <f t="shared" si="20"/>
        <v/>
      </c>
      <c r="AE104" s="10" t="str">
        <f t="shared" si="21"/>
        <v/>
      </c>
      <c r="AF104" s="10">
        <f t="shared" si="22"/>
        <v>25</v>
      </c>
      <c r="AG104" s="10" t="str">
        <f t="shared" si="23"/>
        <v/>
      </c>
      <c r="AH104" s="10" t="str">
        <f t="shared" si="24"/>
        <v/>
      </c>
      <c r="AI104" s="13" t="str">
        <f t="shared" si="25"/>
        <v>85</v>
      </c>
      <c r="AJ104" s="11">
        <f t="shared" si="26"/>
        <v>85</v>
      </c>
    </row>
    <row r="105" spans="1:36" x14ac:dyDescent="0.25">
      <c r="A105" s="1">
        <v>87</v>
      </c>
      <c r="B105" s="4">
        <v>48</v>
      </c>
      <c r="C105" s="9" t="s">
        <v>673</v>
      </c>
      <c r="D105" s="9" t="s">
        <v>39</v>
      </c>
      <c r="E105" s="9" t="s">
        <v>37</v>
      </c>
      <c r="F105" s="9">
        <v>2321948052</v>
      </c>
      <c r="G105" s="9" t="s">
        <v>53</v>
      </c>
      <c r="H105" s="27"/>
      <c r="I105" s="6">
        <v>9</v>
      </c>
      <c r="J105" s="6">
        <v>9</v>
      </c>
      <c r="K105" s="9">
        <v>10</v>
      </c>
      <c r="L105" s="7">
        <f t="shared" si="27"/>
        <v>25</v>
      </c>
      <c r="M105" s="8" t="str">
        <f>IF(J105=4,RANK(L105,$AA$19:$AA$347,0)+COUNTIF($AA$1:AA104,AA105),"")&amp;IF(J105=5,RANK(L105,$AB$19:$AB$347,0)+COUNTIF($AB$1:AB104,AB105),"")&amp;IF(J105=6,RANK(L105,$AC$19:$AC$347,0)+COUNTIF($AC$1:AC104,AC105),"")&amp;IF(J105=7,RANK(L105,$AD$19:$AD$347,0)+COUNTIF($AD$1:AD104,AD105),"")&amp;IF(J105=8,RANK(L105,$AE$19:$AE$347,0)+COUNTIF($AE$1:AE104,AE105),"")&amp;IF(J105=9,RANK(L105,$AF$19:$AF$347,0)+COUNTIF($AF$1:AF104,AF105),"")&amp;IF(J105=10,RANK(L105,$AG$19:$AG$347,0)+COUNTIF($AG$1:AG104,AG105),"")&amp;IF(J105=11,RANK(L105,$AH$19:$AH$347,0)+COUNTIF($AH$1:AH104,AH105),"")</f>
        <v>87</v>
      </c>
      <c r="N105" s="9" t="s">
        <v>236</v>
      </c>
      <c r="Z105" s="10" t="str">
        <f t="shared" si="16"/>
        <v/>
      </c>
      <c r="AA105" s="10" t="str">
        <f t="shared" si="17"/>
        <v/>
      </c>
      <c r="AB105" s="10" t="str">
        <f t="shared" si="18"/>
        <v/>
      </c>
      <c r="AC105" s="10" t="str">
        <f t="shared" si="19"/>
        <v/>
      </c>
      <c r="AD105" s="10" t="str">
        <f t="shared" si="20"/>
        <v/>
      </c>
      <c r="AE105" s="10" t="str">
        <f t="shared" si="21"/>
        <v/>
      </c>
      <c r="AF105" s="10">
        <f t="shared" si="22"/>
        <v>25</v>
      </c>
      <c r="AG105" s="10" t="str">
        <f t="shared" si="23"/>
        <v/>
      </c>
      <c r="AH105" s="10" t="str">
        <f t="shared" si="24"/>
        <v/>
      </c>
      <c r="AI105" s="13" t="str">
        <f t="shared" si="25"/>
        <v>85</v>
      </c>
      <c r="AJ105" s="11">
        <f t="shared" si="26"/>
        <v>85</v>
      </c>
    </row>
    <row r="106" spans="1:36" x14ac:dyDescent="0.25">
      <c r="A106" s="1">
        <v>88</v>
      </c>
      <c r="B106" s="4">
        <v>48</v>
      </c>
      <c r="C106" s="9" t="s">
        <v>674</v>
      </c>
      <c r="D106" s="9" t="s">
        <v>39</v>
      </c>
      <c r="E106" s="9" t="s">
        <v>198</v>
      </c>
      <c r="F106" s="9">
        <v>1665521694</v>
      </c>
      <c r="G106" s="9" t="s">
        <v>43</v>
      </c>
      <c r="H106" s="27"/>
      <c r="I106" s="6">
        <v>9</v>
      </c>
      <c r="J106" s="6">
        <v>9</v>
      </c>
      <c r="K106" s="9">
        <v>10</v>
      </c>
      <c r="L106" s="7">
        <f t="shared" si="27"/>
        <v>25</v>
      </c>
      <c r="M106" s="8" t="str">
        <f>IF(J106=4,RANK(L106,$AA$19:$AA$347,0)+COUNTIF($AA$1:AA105,AA106),"")&amp;IF(J106=5,RANK(L106,$AB$19:$AB$347,0)+COUNTIF($AB$1:AB105,AB106),"")&amp;IF(J106=6,RANK(L106,$AC$19:$AC$347,0)+COUNTIF($AC$1:AC105,AC106),"")&amp;IF(J106=7,RANK(L106,$AD$19:$AD$347,0)+COUNTIF($AD$1:AD105,AD106),"")&amp;IF(J106=8,RANK(L106,$AE$19:$AE$347,0)+COUNTIF($AE$1:AE105,AE106),"")&amp;IF(J106=9,RANK(L106,$AF$19:$AF$347,0)+COUNTIF($AF$1:AF105,AF106),"")&amp;IF(J106=10,RANK(L106,$AG$19:$AG$347,0)+COUNTIF($AG$1:AG105,AG106),"")&amp;IF(J106=11,RANK(L106,$AH$19:$AH$347,0)+COUNTIF($AH$1:AH105,AH106),"")</f>
        <v>88</v>
      </c>
      <c r="N106" s="9" t="s">
        <v>236</v>
      </c>
      <c r="Z106" s="10" t="str">
        <f t="shared" si="16"/>
        <v/>
      </c>
      <c r="AA106" s="10" t="str">
        <f t="shared" si="17"/>
        <v/>
      </c>
      <c r="AB106" s="10" t="str">
        <f t="shared" si="18"/>
        <v/>
      </c>
      <c r="AC106" s="10" t="str">
        <f t="shared" si="19"/>
        <v/>
      </c>
      <c r="AD106" s="10" t="str">
        <f t="shared" si="20"/>
        <v/>
      </c>
      <c r="AE106" s="10" t="str">
        <f t="shared" si="21"/>
        <v/>
      </c>
      <c r="AF106" s="10">
        <f t="shared" si="22"/>
        <v>25</v>
      </c>
      <c r="AG106" s="10" t="str">
        <f t="shared" si="23"/>
        <v/>
      </c>
      <c r="AH106" s="10" t="str">
        <f t="shared" si="24"/>
        <v/>
      </c>
      <c r="AI106" s="13" t="str">
        <f t="shared" si="25"/>
        <v>85</v>
      </c>
      <c r="AJ106" s="11">
        <f t="shared" si="26"/>
        <v>85</v>
      </c>
    </row>
    <row r="107" spans="1:36" x14ac:dyDescent="0.25">
      <c r="A107" s="1">
        <v>89</v>
      </c>
      <c r="B107" s="4">
        <v>48</v>
      </c>
      <c r="C107" s="9" t="s">
        <v>406</v>
      </c>
      <c r="D107" s="9" t="s">
        <v>91</v>
      </c>
      <c r="E107" s="9" t="s">
        <v>117</v>
      </c>
      <c r="F107" s="9">
        <v>1780706289</v>
      </c>
      <c r="G107" s="9" t="s">
        <v>53</v>
      </c>
      <c r="H107" s="27"/>
      <c r="I107" s="6">
        <v>9</v>
      </c>
      <c r="J107" s="6">
        <v>9</v>
      </c>
      <c r="K107" s="9">
        <v>10</v>
      </c>
      <c r="L107" s="7">
        <f t="shared" si="27"/>
        <v>25</v>
      </c>
      <c r="M107" s="8" t="str">
        <f>IF(J107=4,RANK(L107,$AA$19:$AA$347,0)+COUNTIF($AA$1:AA106,AA107),"")&amp;IF(J107=5,RANK(L107,$AB$19:$AB$347,0)+COUNTIF($AB$1:AB106,AB107),"")&amp;IF(J107=6,RANK(L107,$AC$19:$AC$347,0)+COUNTIF($AC$1:AC106,AC107),"")&amp;IF(J107=7,RANK(L107,$AD$19:$AD$347,0)+COUNTIF($AD$1:AD106,AD107),"")&amp;IF(J107=8,RANK(L107,$AE$19:$AE$347,0)+COUNTIF($AE$1:AE106,AE107),"")&amp;IF(J107=9,RANK(L107,$AF$19:$AF$347,0)+COUNTIF($AF$1:AF106,AF107),"")&amp;IF(J107=10,RANK(L107,$AG$19:$AG$347,0)+COUNTIF($AG$1:AG106,AG107),"")&amp;IF(J107=11,RANK(L107,$AH$19:$AH$347,0)+COUNTIF($AH$1:AH106,AH107),"")</f>
        <v>89</v>
      </c>
      <c r="N107" s="9" t="s">
        <v>236</v>
      </c>
      <c r="Z107" s="10" t="str">
        <f t="shared" si="16"/>
        <v/>
      </c>
      <c r="AA107" s="10" t="str">
        <f t="shared" si="17"/>
        <v/>
      </c>
      <c r="AB107" s="10" t="str">
        <f t="shared" si="18"/>
        <v/>
      </c>
      <c r="AC107" s="10" t="str">
        <f t="shared" si="19"/>
        <v/>
      </c>
      <c r="AD107" s="10" t="str">
        <f t="shared" si="20"/>
        <v/>
      </c>
      <c r="AE107" s="10" t="str">
        <f t="shared" si="21"/>
        <v/>
      </c>
      <c r="AF107" s="10">
        <f t="shared" si="22"/>
        <v>25</v>
      </c>
      <c r="AG107" s="10" t="str">
        <f t="shared" si="23"/>
        <v/>
      </c>
      <c r="AH107" s="10" t="str">
        <f t="shared" si="24"/>
        <v/>
      </c>
      <c r="AI107" s="13" t="str">
        <f t="shared" si="25"/>
        <v>85</v>
      </c>
      <c r="AJ107" s="11">
        <f t="shared" si="26"/>
        <v>85</v>
      </c>
    </row>
    <row r="108" spans="1:36" x14ac:dyDescent="0.25">
      <c r="A108" s="1">
        <v>90</v>
      </c>
      <c r="B108" s="4">
        <v>48</v>
      </c>
      <c r="C108" s="9" t="s">
        <v>675</v>
      </c>
      <c r="D108" s="9" t="s">
        <v>161</v>
      </c>
      <c r="E108" s="9" t="s">
        <v>99</v>
      </c>
      <c r="F108" s="9">
        <v>2470268010</v>
      </c>
      <c r="G108" s="9" t="s">
        <v>43</v>
      </c>
      <c r="H108" s="27"/>
      <c r="I108" s="6">
        <v>9</v>
      </c>
      <c r="J108" s="6">
        <v>9</v>
      </c>
      <c r="K108" s="9">
        <v>10</v>
      </c>
      <c r="L108" s="7">
        <f t="shared" si="27"/>
        <v>25</v>
      </c>
      <c r="M108" s="8" t="str">
        <f>IF(J108=4,RANK(L108,$AA$19:$AA$347,0)+COUNTIF($AA$1:AA107,AA108),"")&amp;IF(J108=5,RANK(L108,$AB$19:$AB$347,0)+COUNTIF($AB$1:AB107,AB108),"")&amp;IF(J108=6,RANK(L108,$AC$19:$AC$347,0)+COUNTIF($AC$1:AC107,AC108),"")&amp;IF(J108=7,RANK(L108,$AD$19:$AD$347,0)+COUNTIF($AD$1:AD107,AD108),"")&amp;IF(J108=8,RANK(L108,$AE$19:$AE$347,0)+COUNTIF($AE$1:AE107,AE108),"")&amp;IF(J108=9,RANK(L108,$AF$19:$AF$347,0)+COUNTIF($AF$1:AF107,AF108),"")&amp;IF(J108=10,RANK(L108,$AG$19:$AG$347,0)+COUNTIF($AG$1:AG107,AG108),"")&amp;IF(J108=11,RANK(L108,$AH$19:$AH$347,0)+COUNTIF($AH$1:AH107,AH108),"")</f>
        <v>90</v>
      </c>
      <c r="N108" s="9" t="s">
        <v>236</v>
      </c>
      <c r="Z108" s="10" t="str">
        <f t="shared" si="16"/>
        <v/>
      </c>
      <c r="AA108" s="10" t="str">
        <f t="shared" si="17"/>
        <v/>
      </c>
      <c r="AB108" s="10" t="str">
        <f t="shared" si="18"/>
        <v/>
      </c>
      <c r="AC108" s="10" t="str">
        <f t="shared" si="19"/>
        <v/>
      </c>
      <c r="AD108" s="10" t="str">
        <f t="shared" si="20"/>
        <v/>
      </c>
      <c r="AE108" s="10" t="str">
        <f t="shared" si="21"/>
        <v/>
      </c>
      <c r="AF108" s="10">
        <f t="shared" si="22"/>
        <v>25</v>
      </c>
      <c r="AG108" s="10" t="str">
        <f t="shared" si="23"/>
        <v/>
      </c>
      <c r="AH108" s="10" t="str">
        <f t="shared" si="24"/>
        <v/>
      </c>
      <c r="AI108" s="13" t="str">
        <f t="shared" si="25"/>
        <v>85</v>
      </c>
      <c r="AJ108" s="11">
        <f t="shared" si="26"/>
        <v>85</v>
      </c>
    </row>
    <row r="109" spans="1:36" x14ac:dyDescent="0.25">
      <c r="A109" s="1">
        <v>91</v>
      </c>
      <c r="B109" s="4">
        <v>48</v>
      </c>
      <c r="C109" s="9" t="s">
        <v>676</v>
      </c>
      <c r="D109" s="9" t="s">
        <v>80</v>
      </c>
      <c r="E109" s="9" t="s">
        <v>81</v>
      </c>
      <c r="F109" s="9">
        <v>1839073873</v>
      </c>
      <c r="G109" s="9" t="s">
        <v>43</v>
      </c>
      <c r="H109" s="27"/>
      <c r="I109" s="6">
        <v>9</v>
      </c>
      <c r="J109" s="6">
        <v>9</v>
      </c>
      <c r="K109" s="9">
        <v>10</v>
      </c>
      <c r="L109" s="7">
        <f t="shared" si="27"/>
        <v>25</v>
      </c>
      <c r="M109" s="8" t="str">
        <f>IF(J109=4,RANK(L109,$AA$19:$AA$347,0)+COUNTIF($AA$1:AA108,AA109),"")&amp;IF(J109=5,RANK(L109,$AB$19:$AB$347,0)+COUNTIF($AB$1:AB108,AB109),"")&amp;IF(J109=6,RANK(L109,$AC$19:$AC$347,0)+COUNTIF($AC$1:AC108,AC109),"")&amp;IF(J109=7,RANK(L109,$AD$19:$AD$347,0)+COUNTIF($AD$1:AD108,AD109),"")&amp;IF(J109=8,RANK(L109,$AE$19:$AE$347,0)+COUNTIF($AE$1:AE108,AE109),"")&amp;IF(J109=9,RANK(L109,$AF$19:$AF$347,0)+COUNTIF($AF$1:AF108,AF109),"")&amp;IF(J109=10,RANK(L109,$AG$19:$AG$347,0)+COUNTIF($AG$1:AG108,AG109),"")&amp;IF(J109=11,RANK(L109,$AH$19:$AH$347,0)+COUNTIF($AH$1:AH108,AH109),"")</f>
        <v>91</v>
      </c>
      <c r="N109" s="9" t="s">
        <v>236</v>
      </c>
      <c r="Z109" s="10" t="str">
        <f t="shared" si="16"/>
        <v/>
      </c>
      <c r="AA109" s="10" t="str">
        <f t="shared" si="17"/>
        <v/>
      </c>
      <c r="AB109" s="10" t="str">
        <f t="shared" si="18"/>
        <v/>
      </c>
      <c r="AC109" s="10" t="str">
        <f t="shared" si="19"/>
        <v/>
      </c>
      <c r="AD109" s="10" t="str">
        <f t="shared" si="20"/>
        <v/>
      </c>
      <c r="AE109" s="10" t="str">
        <f t="shared" si="21"/>
        <v/>
      </c>
      <c r="AF109" s="10">
        <f t="shared" si="22"/>
        <v>25</v>
      </c>
      <c r="AG109" s="10" t="str">
        <f t="shared" si="23"/>
        <v/>
      </c>
      <c r="AH109" s="10" t="str">
        <f t="shared" si="24"/>
        <v/>
      </c>
      <c r="AI109" s="13" t="str">
        <f t="shared" si="25"/>
        <v>85</v>
      </c>
      <c r="AJ109" s="11">
        <f t="shared" si="26"/>
        <v>85</v>
      </c>
    </row>
    <row r="110" spans="1:36" x14ac:dyDescent="0.25">
      <c r="A110" s="1">
        <v>92</v>
      </c>
      <c r="B110" s="4">
        <v>48</v>
      </c>
      <c r="C110" s="9" t="s">
        <v>668</v>
      </c>
      <c r="D110" s="9" t="s">
        <v>230</v>
      </c>
      <c r="E110" s="9" t="s">
        <v>180</v>
      </c>
      <c r="F110" s="9">
        <v>2996247877</v>
      </c>
      <c r="G110" s="9" t="s">
        <v>118</v>
      </c>
      <c r="H110" s="27"/>
      <c r="I110" s="6">
        <v>9</v>
      </c>
      <c r="J110" s="6">
        <v>9</v>
      </c>
      <c r="K110" s="9">
        <v>9</v>
      </c>
      <c r="L110" s="7">
        <f t="shared" si="27"/>
        <v>22.5</v>
      </c>
      <c r="M110" s="8" t="str">
        <f>IF(J110=4,RANK(L110,$AA$19:$AA$347,0)+COUNTIF($AA$1:AA109,AA110),"")&amp;IF(J110=5,RANK(L110,$AB$19:$AB$347,0)+COUNTIF($AB$1:AB109,AB110),"")&amp;IF(J110=6,RANK(L110,$AC$19:$AC$347,0)+COUNTIF($AC$1:AC109,AC110),"")&amp;IF(J110=7,RANK(L110,$AD$19:$AD$347,0)+COUNTIF($AD$1:AD109,AD110),"")&amp;IF(J110=8,RANK(L110,$AE$19:$AE$347,0)+COUNTIF($AE$1:AE109,AE110),"")&amp;IF(J110=9,RANK(L110,$AF$19:$AF$347,0)+COUNTIF($AF$1:AF109,AF110),"")&amp;IF(J110=10,RANK(L110,$AG$19:$AG$347,0)+COUNTIF($AG$1:AG109,AG110),"")&amp;IF(J110=11,RANK(L110,$AH$19:$AH$347,0)+COUNTIF($AH$1:AH109,AH110),"")</f>
        <v>92</v>
      </c>
      <c r="N110" s="9" t="s">
        <v>236</v>
      </c>
      <c r="Z110" s="10" t="str">
        <f t="shared" si="16"/>
        <v/>
      </c>
      <c r="AA110" s="10" t="str">
        <f t="shared" si="17"/>
        <v/>
      </c>
      <c r="AB110" s="10" t="str">
        <f t="shared" si="18"/>
        <v/>
      </c>
      <c r="AC110" s="10" t="str">
        <f t="shared" si="19"/>
        <v/>
      </c>
      <c r="AD110" s="10" t="str">
        <f t="shared" si="20"/>
        <v/>
      </c>
      <c r="AE110" s="10" t="str">
        <f t="shared" si="21"/>
        <v/>
      </c>
      <c r="AF110" s="10">
        <f t="shared" si="22"/>
        <v>22.5</v>
      </c>
      <c r="AG110" s="10" t="str">
        <f t="shared" si="23"/>
        <v/>
      </c>
      <c r="AH110" s="10" t="str">
        <f t="shared" si="24"/>
        <v/>
      </c>
      <c r="AI110" s="13" t="str">
        <f t="shared" si="25"/>
        <v>92</v>
      </c>
      <c r="AJ110" s="11">
        <f t="shared" si="26"/>
        <v>92</v>
      </c>
    </row>
    <row r="111" spans="1:36" x14ac:dyDescent="0.25">
      <c r="A111" s="1">
        <v>93</v>
      </c>
      <c r="B111" s="4">
        <v>48</v>
      </c>
      <c r="C111" s="9" t="s">
        <v>415</v>
      </c>
      <c r="D111" s="9" t="s">
        <v>522</v>
      </c>
      <c r="E111" s="9" t="s">
        <v>40</v>
      </c>
      <c r="F111" s="9">
        <v>181665664</v>
      </c>
      <c r="G111" s="9" t="s">
        <v>43</v>
      </c>
      <c r="H111" s="27"/>
      <c r="I111" s="6">
        <v>9</v>
      </c>
      <c r="J111" s="6">
        <v>9</v>
      </c>
      <c r="K111" s="9">
        <v>9</v>
      </c>
      <c r="L111" s="7">
        <f t="shared" si="27"/>
        <v>22.5</v>
      </c>
      <c r="M111" s="8" t="str">
        <f>IF(J111=4,RANK(L111,$AA$19:$AA$347,0)+COUNTIF($AA$1:AA110,AA111),"")&amp;IF(J111=5,RANK(L111,$AB$19:$AB$347,0)+COUNTIF($AB$1:AB110,AB111),"")&amp;IF(J111=6,RANK(L111,$AC$19:$AC$347,0)+COUNTIF($AC$1:AC110,AC111),"")&amp;IF(J111=7,RANK(L111,$AD$19:$AD$347,0)+COUNTIF($AD$1:AD110,AD111),"")&amp;IF(J111=8,RANK(L111,$AE$19:$AE$347,0)+COUNTIF($AE$1:AE110,AE111),"")&amp;IF(J111=9,RANK(L111,$AF$19:$AF$347,0)+COUNTIF($AF$1:AF110,AF111),"")&amp;IF(J111=10,RANK(L111,$AG$19:$AG$347,0)+COUNTIF($AG$1:AG110,AG111),"")&amp;IF(J111=11,RANK(L111,$AH$19:$AH$347,0)+COUNTIF($AH$1:AH110,AH111),"")</f>
        <v>93</v>
      </c>
      <c r="N111" s="9" t="s">
        <v>236</v>
      </c>
      <c r="Z111" s="10" t="str">
        <f t="shared" si="16"/>
        <v/>
      </c>
      <c r="AA111" s="10" t="str">
        <f t="shared" si="17"/>
        <v/>
      </c>
      <c r="AB111" s="10" t="str">
        <f t="shared" si="18"/>
        <v/>
      </c>
      <c r="AC111" s="10" t="str">
        <f t="shared" si="19"/>
        <v/>
      </c>
      <c r="AD111" s="10" t="str">
        <f t="shared" si="20"/>
        <v/>
      </c>
      <c r="AE111" s="10" t="str">
        <f t="shared" si="21"/>
        <v/>
      </c>
      <c r="AF111" s="10">
        <f t="shared" si="22"/>
        <v>22.5</v>
      </c>
      <c r="AG111" s="10" t="str">
        <f t="shared" si="23"/>
        <v/>
      </c>
      <c r="AH111" s="10" t="str">
        <f t="shared" si="24"/>
        <v/>
      </c>
      <c r="AI111" s="13" t="str">
        <f t="shared" si="25"/>
        <v>92</v>
      </c>
      <c r="AJ111" s="11">
        <f t="shared" si="26"/>
        <v>92</v>
      </c>
    </row>
    <row r="112" spans="1:36" x14ac:dyDescent="0.25">
      <c r="A112" s="1">
        <v>94</v>
      </c>
      <c r="B112" s="4">
        <v>48</v>
      </c>
      <c r="C112" s="9" t="s">
        <v>677</v>
      </c>
      <c r="D112" s="9" t="s">
        <v>267</v>
      </c>
      <c r="E112" s="9" t="s">
        <v>47</v>
      </c>
      <c r="F112" s="9">
        <v>302231423</v>
      </c>
      <c r="G112" s="9" t="s">
        <v>43</v>
      </c>
      <c r="H112" s="27"/>
      <c r="I112" s="6">
        <v>9</v>
      </c>
      <c r="J112" s="6">
        <v>9</v>
      </c>
      <c r="K112" s="9">
        <v>9</v>
      </c>
      <c r="L112" s="7">
        <f t="shared" si="27"/>
        <v>22.5</v>
      </c>
      <c r="M112" s="8" t="str">
        <f>IF(J112=4,RANK(L112,$AA$19:$AA$347,0)+COUNTIF($AA$1:AA111,AA112),"")&amp;IF(J112=5,RANK(L112,$AB$19:$AB$347,0)+COUNTIF($AB$1:AB111,AB112),"")&amp;IF(J112=6,RANK(L112,$AC$19:$AC$347,0)+COUNTIF($AC$1:AC111,AC112),"")&amp;IF(J112=7,RANK(L112,$AD$19:$AD$347,0)+COUNTIF($AD$1:AD111,AD112),"")&amp;IF(J112=8,RANK(L112,$AE$19:$AE$347,0)+COUNTIF($AE$1:AE111,AE112),"")&amp;IF(J112=9,RANK(L112,$AF$19:$AF$347,0)+COUNTIF($AF$1:AF111,AF112),"")&amp;IF(J112=10,RANK(L112,$AG$19:$AG$347,0)+COUNTIF($AG$1:AG111,AG112),"")&amp;IF(J112=11,RANK(L112,$AH$19:$AH$347,0)+COUNTIF($AH$1:AH111,AH112),"")</f>
        <v>94</v>
      </c>
      <c r="N112" s="9" t="s">
        <v>236</v>
      </c>
      <c r="Z112" s="10" t="str">
        <f t="shared" si="16"/>
        <v/>
      </c>
      <c r="AA112" s="10" t="str">
        <f t="shared" si="17"/>
        <v/>
      </c>
      <c r="AB112" s="10" t="str">
        <f t="shared" si="18"/>
        <v/>
      </c>
      <c r="AC112" s="10" t="str">
        <f t="shared" si="19"/>
        <v/>
      </c>
      <c r="AD112" s="10" t="str">
        <f t="shared" si="20"/>
        <v/>
      </c>
      <c r="AE112" s="10" t="str">
        <f t="shared" si="21"/>
        <v/>
      </c>
      <c r="AF112" s="10">
        <f t="shared" si="22"/>
        <v>22.5</v>
      </c>
      <c r="AG112" s="10" t="str">
        <f t="shared" si="23"/>
        <v/>
      </c>
      <c r="AH112" s="10" t="str">
        <f t="shared" si="24"/>
        <v/>
      </c>
      <c r="AI112" s="13" t="str">
        <f t="shared" si="25"/>
        <v>92</v>
      </c>
      <c r="AJ112" s="11">
        <f t="shared" si="26"/>
        <v>92</v>
      </c>
    </row>
    <row r="113" spans="1:36" x14ac:dyDescent="0.25">
      <c r="A113" s="1">
        <v>95</v>
      </c>
      <c r="B113" s="4">
        <v>48</v>
      </c>
      <c r="C113" s="9" t="s">
        <v>89</v>
      </c>
      <c r="D113" s="9" t="s">
        <v>33</v>
      </c>
      <c r="E113" s="9" t="s">
        <v>128</v>
      </c>
      <c r="F113" s="9">
        <v>3199656051</v>
      </c>
      <c r="G113" s="9" t="s">
        <v>43</v>
      </c>
      <c r="H113" s="27"/>
      <c r="I113" s="6">
        <v>9</v>
      </c>
      <c r="J113" s="6">
        <v>9</v>
      </c>
      <c r="K113" s="9">
        <v>9</v>
      </c>
      <c r="L113" s="7">
        <f t="shared" si="27"/>
        <v>22.5</v>
      </c>
      <c r="M113" s="8" t="str">
        <f>IF(J113=4,RANK(L113,$AA$19:$AA$347,0)+COUNTIF($AA$1:AA112,AA113),"")&amp;IF(J113=5,RANK(L113,$AB$19:$AB$347,0)+COUNTIF($AB$1:AB112,AB113),"")&amp;IF(J113=6,RANK(L113,$AC$19:$AC$347,0)+COUNTIF($AC$1:AC112,AC113),"")&amp;IF(J113=7,RANK(L113,$AD$19:$AD$347,0)+COUNTIF($AD$1:AD112,AD113),"")&amp;IF(J113=8,RANK(L113,$AE$19:$AE$347,0)+COUNTIF($AE$1:AE112,AE113),"")&amp;IF(J113=9,RANK(L113,$AF$19:$AF$347,0)+COUNTIF($AF$1:AF112,AF113),"")&amp;IF(J113=10,RANK(L113,$AG$19:$AG$347,0)+COUNTIF($AG$1:AG112,AG113),"")&amp;IF(J113=11,RANK(L113,$AH$19:$AH$347,0)+COUNTIF($AH$1:AH112,AH113),"")</f>
        <v>95</v>
      </c>
      <c r="N113" s="9" t="s">
        <v>236</v>
      </c>
      <c r="Z113" s="10" t="str">
        <f t="shared" si="16"/>
        <v/>
      </c>
      <c r="AA113" s="10" t="str">
        <f t="shared" si="17"/>
        <v/>
      </c>
      <c r="AB113" s="10" t="str">
        <f t="shared" si="18"/>
        <v/>
      </c>
      <c r="AC113" s="10" t="str">
        <f t="shared" si="19"/>
        <v/>
      </c>
      <c r="AD113" s="10" t="str">
        <f t="shared" si="20"/>
        <v/>
      </c>
      <c r="AE113" s="10" t="str">
        <f t="shared" si="21"/>
        <v/>
      </c>
      <c r="AF113" s="10">
        <f t="shared" si="22"/>
        <v>22.5</v>
      </c>
      <c r="AG113" s="10" t="str">
        <f t="shared" si="23"/>
        <v/>
      </c>
      <c r="AH113" s="10" t="str">
        <f t="shared" si="24"/>
        <v/>
      </c>
      <c r="AI113" s="13" t="str">
        <f t="shared" si="25"/>
        <v>92</v>
      </c>
      <c r="AJ113" s="11">
        <f t="shared" si="26"/>
        <v>92</v>
      </c>
    </row>
    <row r="114" spans="1:36" x14ac:dyDescent="0.25">
      <c r="A114" s="1">
        <v>96</v>
      </c>
      <c r="B114" s="4">
        <v>48</v>
      </c>
      <c r="C114" s="9" t="s">
        <v>678</v>
      </c>
      <c r="D114" s="9" t="s">
        <v>96</v>
      </c>
      <c r="E114" s="9" t="s">
        <v>166</v>
      </c>
      <c r="F114" s="9">
        <v>2857855445</v>
      </c>
      <c r="G114" s="9" t="s">
        <v>43</v>
      </c>
      <c r="H114" s="27"/>
      <c r="I114" s="6">
        <v>9</v>
      </c>
      <c r="J114" s="6">
        <v>9</v>
      </c>
      <c r="K114" s="9">
        <v>8</v>
      </c>
      <c r="L114" s="7">
        <f t="shared" si="27"/>
        <v>20</v>
      </c>
      <c r="M114" s="8" t="str">
        <f>IF(J114=4,RANK(L114,$AA$19:$AA$347,0)+COUNTIF($AA$1:AA113,AA114),"")&amp;IF(J114=5,RANK(L114,$AB$19:$AB$347,0)+COUNTIF($AB$1:AB113,AB114),"")&amp;IF(J114=6,RANK(L114,$AC$19:$AC$347,0)+COUNTIF($AC$1:AC113,AC114),"")&amp;IF(J114=7,RANK(L114,$AD$19:$AD$347,0)+COUNTIF($AD$1:AD113,AD114),"")&amp;IF(J114=8,RANK(L114,$AE$19:$AE$347,0)+COUNTIF($AE$1:AE113,AE114),"")&amp;IF(J114=9,RANK(L114,$AF$19:$AF$347,0)+COUNTIF($AF$1:AF113,AF114),"")&amp;IF(J114=10,RANK(L114,$AG$19:$AG$347,0)+COUNTIF($AG$1:AG113,AG114),"")&amp;IF(J114=11,RANK(L114,$AH$19:$AH$347,0)+COUNTIF($AH$1:AH113,AH114),"")</f>
        <v>96</v>
      </c>
      <c r="N114" s="9" t="s">
        <v>236</v>
      </c>
      <c r="Z114" s="10" t="str">
        <f t="shared" si="16"/>
        <v/>
      </c>
      <c r="AA114" s="10" t="str">
        <f t="shared" si="17"/>
        <v/>
      </c>
      <c r="AB114" s="10" t="str">
        <f t="shared" si="18"/>
        <v/>
      </c>
      <c r="AC114" s="10" t="str">
        <f t="shared" si="19"/>
        <v/>
      </c>
      <c r="AD114" s="10" t="str">
        <f t="shared" si="20"/>
        <v/>
      </c>
      <c r="AE114" s="10" t="str">
        <f t="shared" si="21"/>
        <v/>
      </c>
      <c r="AF114" s="10">
        <f t="shared" si="22"/>
        <v>20</v>
      </c>
      <c r="AG114" s="10" t="str">
        <f t="shared" si="23"/>
        <v/>
      </c>
      <c r="AH114" s="10" t="str">
        <f t="shared" si="24"/>
        <v/>
      </c>
      <c r="AI114" s="13" t="str">
        <f t="shared" si="25"/>
        <v>96</v>
      </c>
      <c r="AJ114" s="11">
        <f t="shared" si="26"/>
        <v>96</v>
      </c>
    </row>
    <row r="115" spans="1:36" x14ac:dyDescent="0.25">
      <c r="A115" s="1">
        <v>97</v>
      </c>
      <c r="B115" s="4">
        <v>48</v>
      </c>
      <c r="C115" s="9" t="s">
        <v>679</v>
      </c>
      <c r="D115" s="9" t="s">
        <v>76</v>
      </c>
      <c r="E115" s="9" t="s">
        <v>81</v>
      </c>
      <c r="F115" s="9">
        <v>4023937870</v>
      </c>
      <c r="G115" s="9" t="s">
        <v>62</v>
      </c>
      <c r="H115" s="27"/>
      <c r="I115" s="6">
        <v>9</v>
      </c>
      <c r="J115" s="6">
        <v>9</v>
      </c>
      <c r="K115" s="9">
        <v>8</v>
      </c>
      <c r="L115" s="7">
        <f t="shared" si="27"/>
        <v>20</v>
      </c>
      <c r="M115" s="8" t="str">
        <f>IF(J115=4,RANK(L115,$AA$19:$AA$347,0)+COUNTIF($AA$1:AA114,AA115),"")&amp;IF(J115=5,RANK(L115,$AB$19:$AB$347,0)+COUNTIF($AB$1:AB114,AB115),"")&amp;IF(J115=6,RANK(L115,$AC$19:$AC$347,0)+COUNTIF($AC$1:AC114,AC115),"")&amp;IF(J115=7,RANK(L115,$AD$19:$AD$347,0)+COUNTIF($AD$1:AD114,AD115),"")&amp;IF(J115=8,RANK(L115,$AE$19:$AE$347,0)+COUNTIF($AE$1:AE114,AE115),"")&amp;IF(J115=9,RANK(L115,$AF$19:$AF$347,0)+COUNTIF($AF$1:AF114,AF115),"")&amp;IF(J115=10,RANK(L115,$AG$19:$AG$347,0)+COUNTIF($AG$1:AG114,AG115),"")&amp;IF(J115=11,RANK(L115,$AH$19:$AH$347,0)+COUNTIF($AH$1:AH114,AH115),"")</f>
        <v>97</v>
      </c>
      <c r="N115" s="9" t="s">
        <v>236</v>
      </c>
      <c r="Z115" s="10" t="str">
        <f t="shared" si="16"/>
        <v/>
      </c>
      <c r="AA115" s="10" t="str">
        <f t="shared" si="17"/>
        <v/>
      </c>
      <c r="AB115" s="10" t="str">
        <f t="shared" si="18"/>
        <v/>
      </c>
      <c r="AC115" s="10" t="str">
        <f t="shared" si="19"/>
        <v/>
      </c>
      <c r="AD115" s="10" t="str">
        <f t="shared" si="20"/>
        <v/>
      </c>
      <c r="AE115" s="10" t="str">
        <f t="shared" si="21"/>
        <v/>
      </c>
      <c r="AF115" s="10">
        <f t="shared" si="22"/>
        <v>20</v>
      </c>
      <c r="AG115" s="10" t="str">
        <f t="shared" si="23"/>
        <v/>
      </c>
      <c r="AH115" s="10" t="str">
        <f t="shared" si="24"/>
        <v/>
      </c>
      <c r="AI115" s="13" t="str">
        <f t="shared" si="25"/>
        <v>96</v>
      </c>
      <c r="AJ115" s="11">
        <f t="shared" si="26"/>
        <v>96</v>
      </c>
    </row>
    <row r="116" spans="1:36" x14ac:dyDescent="0.25">
      <c r="A116" s="1">
        <v>98</v>
      </c>
      <c r="B116" s="4">
        <v>48</v>
      </c>
      <c r="C116" s="9" t="s">
        <v>44</v>
      </c>
      <c r="D116" s="9" t="s">
        <v>58</v>
      </c>
      <c r="E116" s="9" t="s">
        <v>47</v>
      </c>
      <c r="F116" s="9">
        <v>3854380153</v>
      </c>
      <c r="G116" s="9" t="s">
        <v>118</v>
      </c>
      <c r="H116" s="27"/>
      <c r="I116" s="6">
        <v>9</v>
      </c>
      <c r="J116" s="6">
        <v>9</v>
      </c>
      <c r="K116" s="9">
        <v>8</v>
      </c>
      <c r="L116" s="7">
        <f t="shared" si="27"/>
        <v>20</v>
      </c>
      <c r="M116" s="8" t="str">
        <f>IF(J116=4,RANK(L116,$AA$19:$AA$347,0)+COUNTIF($AA$1:AA115,AA116),"")&amp;IF(J116=5,RANK(L116,$AB$19:$AB$347,0)+COUNTIF($AB$1:AB115,AB116),"")&amp;IF(J116=6,RANK(L116,$AC$19:$AC$347,0)+COUNTIF($AC$1:AC115,AC116),"")&amp;IF(J116=7,RANK(L116,$AD$19:$AD$347,0)+COUNTIF($AD$1:AD115,AD116),"")&amp;IF(J116=8,RANK(L116,$AE$19:$AE$347,0)+COUNTIF($AE$1:AE115,AE116),"")&amp;IF(J116=9,RANK(L116,$AF$19:$AF$347,0)+COUNTIF($AF$1:AF115,AF116),"")&amp;IF(J116=10,RANK(L116,$AG$19:$AG$347,0)+COUNTIF($AG$1:AG115,AG116),"")&amp;IF(J116=11,RANK(L116,$AH$19:$AH$347,0)+COUNTIF($AH$1:AH115,AH116),"")</f>
        <v>98</v>
      </c>
      <c r="N116" s="9" t="s">
        <v>236</v>
      </c>
      <c r="Z116" s="10" t="str">
        <f t="shared" si="16"/>
        <v/>
      </c>
      <c r="AA116" s="10" t="str">
        <f t="shared" si="17"/>
        <v/>
      </c>
      <c r="AB116" s="10" t="str">
        <f t="shared" si="18"/>
        <v/>
      </c>
      <c r="AC116" s="10" t="str">
        <f t="shared" si="19"/>
        <v/>
      </c>
      <c r="AD116" s="10" t="str">
        <f t="shared" si="20"/>
        <v/>
      </c>
      <c r="AE116" s="10" t="str">
        <f t="shared" si="21"/>
        <v/>
      </c>
      <c r="AF116" s="10">
        <f t="shared" si="22"/>
        <v>20</v>
      </c>
      <c r="AG116" s="10" t="str">
        <f t="shared" si="23"/>
        <v/>
      </c>
      <c r="AH116" s="10" t="str">
        <f t="shared" si="24"/>
        <v/>
      </c>
      <c r="AI116" s="13" t="str">
        <f t="shared" si="25"/>
        <v>96</v>
      </c>
      <c r="AJ116" s="11">
        <f t="shared" si="26"/>
        <v>96</v>
      </c>
    </row>
    <row r="117" spans="1:36" x14ac:dyDescent="0.25">
      <c r="A117" s="1">
        <v>99</v>
      </c>
      <c r="B117" s="4">
        <v>48</v>
      </c>
      <c r="C117" s="9" t="s">
        <v>680</v>
      </c>
      <c r="D117" s="9" t="s">
        <v>88</v>
      </c>
      <c r="E117" s="9" t="s">
        <v>47</v>
      </c>
      <c r="F117" s="9">
        <v>1665499747</v>
      </c>
      <c r="G117" s="9" t="s">
        <v>43</v>
      </c>
      <c r="H117" s="27"/>
      <c r="I117" s="6">
        <v>9</v>
      </c>
      <c r="J117" s="6">
        <v>9</v>
      </c>
      <c r="K117" s="9">
        <v>8</v>
      </c>
      <c r="L117" s="7">
        <f t="shared" si="27"/>
        <v>20</v>
      </c>
      <c r="M117" s="8" t="str">
        <f>IF(J117=4,RANK(L117,$AA$19:$AA$347,0)+COUNTIF($AA$1:AA116,AA117),"")&amp;IF(J117=5,RANK(L117,$AB$19:$AB$347,0)+COUNTIF($AB$1:AB116,AB117),"")&amp;IF(J117=6,RANK(L117,$AC$19:$AC$347,0)+COUNTIF($AC$1:AC116,AC117),"")&amp;IF(J117=7,RANK(L117,$AD$19:$AD$347,0)+COUNTIF($AD$1:AD116,AD117),"")&amp;IF(J117=8,RANK(L117,$AE$19:$AE$347,0)+COUNTIF($AE$1:AE116,AE117),"")&amp;IF(J117=9,RANK(L117,$AF$19:$AF$347,0)+COUNTIF($AF$1:AF116,AF117),"")&amp;IF(J117=10,RANK(L117,$AG$19:$AG$347,0)+COUNTIF($AG$1:AG116,AG117),"")&amp;IF(J117=11,RANK(L117,$AH$19:$AH$347,0)+COUNTIF($AH$1:AH116,AH117),"")</f>
        <v>99</v>
      </c>
      <c r="N117" s="9" t="s">
        <v>236</v>
      </c>
      <c r="Z117" s="10" t="str">
        <f t="shared" si="16"/>
        <v/>
      </c>
      <c r="AA117" s="10" t="str">
        <f t="shared" si="17"/>
        <v/>
      </c>
      <c r="AB117" s="10" t="str">
        <f t="shared" si="18"/>
        <v/>
      </c>
      <c r="AC117" s="10" t="str">
        <f t="shared" si="19"/>
        <v/>
      </c>
      <c r="AD117" s="10" t="str">
        <f t="shared" si="20"/>
        <v/>
      </c>
      <c r="AE117" s="10" t="str">
        <f t="shared" si="21"/>
        <v/>
      </c>
      <c r="AF117" s="10">
        <f t="shared" si="22"/>
        <v>20</v>
      </c>
      <c r="AG117" s="10" t="str">
        <f t="shared" si="23"/>
        <v/>
      </c>
      <c r="AH117" s="10" t="str">
        <f t="shared" si="24"/>
        <v/>
      </c>
      <c r="AI117" s="13" t="str">
        <f t="shared" si="25"/>
        <v>96</v>
      </c>
      <c r="AJ117" s="11">
        <f t="shared" si="26"/>
        <v>96</v>
      </c>
    </row>
    <row r="118" spans="1:36" x14ac:dyDescent="0.25">
      <c r="A118" s="1">
        <v>100</v>
      </c>
      <c r="B118" s="4">
        <v>48</v>
      </c>
      <c r="C118" s="9" t="s">
        <v>127</v>
      </c>
      <c r="D118" s="9" t="s">
        <v>58</v>
      </c>
      <c r="E118" s="9" t="s">
        <v>402</v>
      </c>
      <c r="F118" s="9">
        <v>2678529061</v>
      </c>
      <c r="G118" s="9" t="s">
        <v>118</v>
      </c>
      <c r="H118" s="27"/>
      <c r="I118" s="6">
        <v>9</v>
      </c>
      <c r="J118" s="6">
        <v>9</v>
      </c>
      <c r="K118" s="9">
        <v>8</v>
      </c>
      <c r="L118" s="7">
        <f t="shared" si="27"/>
        <v>20</v>
      </c>
      <c r="M118" s="8" t="str">
        <f>IF(J118=4,RANK(L118,$AA$19:$AA$347,0)+COUNTIF($AA$1:AA117,AA118),"")&amp;IF(J118=5,RANK(L118,$AB$19:$AB$347,0)+COUNTIF($AB$1:AB117,AB118),"")&amp;IF(J118=6,RANK(L118,$AC$19:$AC$347,0)+COUNTIF($AC$1:AC117,AC118),"")&amp;IF(J118=7,RANK(L118,$AD$19:$AD$347,0)+COUNTIF($AD$1:AD117,AD118),"")&amp;IF(J118=8,RANK(L118,$AE$19:$AE$347,0)+COUNTIF($AE$1:AE117,AE118),"")&amp;IF(J118=9,RANK(L118,$AF$19:$AF$347,0)+COUNTIF($AF$1:AF117,AF118),"")&amp;IF(J118=10,RANK(L118,$AG$19:$AG$347,0)+COUNTIF($AG$1:AG117,AG118),"")&amp;IF(J118=11,RANK(L118,$AH$19:$AH$347,0)+COUNTIF($AH$1:AH117,AH118),"")</f>
        <v>100</v>
      </c>
      <c r="N118" s="9" t="s">
        <v>236</v>
      </c>
      <c r="Z118" s="10" t="str">
        <f t="shared" si="16"/>
        <v/>
      </c>
      <c r="AA118" s="10" t="str">
        <f t="shared" si="17"/>
        <v/>
      </c>
      <c r="AB118" s="10" t="str">
        <f t="shared" si="18"/>
        <v/>
      </c>
      <c r="AC118" s="10" t="str">
        <f t="shared" si="19"/>
        <v/>
      </c>
      <c r="AD118" s="10" t="str">
        <f t="shared" si="20"/>
        <v/>
      </c>
      <c r="AE118" s="10" t="str">
        <f t="shared" si="21"/>
        <v/>
      </c>
      <c r="AF118" s="10">
        <f t="shared" si="22"/>
        <v>20</v>
      </c>
      <c r="AG118" s="10" t="str">
        <f t="shared" si="23"/>
        <v/>
      </c>
      <c r="AH118" s="10" t="str">
        <f t="shared" si="24"/>
        <v/>
      </c>
      <c r="AI118" s="13" t="str">
        <f t="shared" si="25"/>
        <v>96</v>
      </c>
      <c r="AJ118" s="11">
        <f t="shared" si="26"/>
        <v>96</v>
      </c>
    </row>
    <row r="119" spans="1:36" x14ac:dyDescent="0.25">
      <c r="A119" s="1">
        <v>101</v>
      </c>
      <c r="B119" s="4">
        <v>48</v>
      </c>
      <c r="C119" s="9" t="s">
        <v>681</v>
      </c>
      <c r="D119" s="9" t="s">
        <v>78</v>
      </c>
      <c r="E119" s="9" t="s">
        <v>27</v>
      </c>
      <c r="F119" s="9">
        <v>3397733608</v>
      </c>
      <c r="G119" s="9" t="s">
        <v>41</v>
      </c>
      <c r="H119" s="27"/>
      <c r="I119" s="6">
        <v>9</v>
      </c>
      <c r="J119" s="6">
        <v>9</v>
      </c>
      <c r="K119" s="9">
        <v>8</v>
      </c>
      <c r="L119" s="7">
        <f t="shared" si="27"/>
        <v>20</v>
      </c>
      <c r="M119" s="8" t="str">
        <f>IF(J119=4,RANK(L119,$AA$19:$AA$347,0)+COUNTIF($AA$1:AA118,AA119),"")&amp;IF(J119=5,RANK(L119,$AB$19:$AB$347,0)+COUNTIF($AB$1:AB118,AB119),"")&amp;IF(J119=6,RANK(L119,$AC$19:$AC$347,0)+COUNTIF($AC$1:AC118,AC119),"")&amp;IF(J119=7,RANK(L119,$AD$19:$AD$347,0)+COUNTIF($AD$1:AD118,AD119),"")&amp;IF(J119=8,RANK(L119,$AE$19:$AE$347,0)+COUNTIF($AE$1:AE118,AE119),"")&amp;IF(J119=9,RANK(L119,$AF$19:$AF$347,0)+COUNTIF($AF$1:AF118,AF119),"")&amp;IF(J119=10,RANK(L119,$AG$19:$AG$347,0)+COUNTIF($AG$1:AG118,AG119),"")&amp;IF(J119=11,RANK(L119,$AH$19:$AH$347,0)+COUNTIF($AH$1:AH118,AH119),"")</f>
        <v>101</v>
      </c>
      <c r="N119" s="9" t="s">
        <v>236</v>
      </c>
      <c r="Z119" s="10" t="str">
        <f t="shared" si="16"/>
        <v/>
      </c>
      <c r="AA119" s="10" t="str">
        <f t="shared" si="17"/>
        <v/>
      </c>
      <c r="AB119" s="10" t="str">
        <f t="shared" si="18"/>
        <v/>
      </c>
      <c r="AC119" s="10" t="str">
        <f t="shared" si="19"/>
        <v/>
      </c>
      <c r="AD119" s="10" t="str">
        <f t="shared" si="20"/>
        <v/>
      </c>
      <c r="AE119" s="10" t="str">
        <f t="shared" si="21"/>
        <v/>
      </c>
      <c r="AF119" s="10">
        <f t="shared" si="22"/>
        <v>20</v>
      </c>
      <c r="AG119" s="10" t="str">
        <f t="shared" si="23"/>
        <v/>
      </c>
      <c r="AH119" s="10" t="str">
        <f t="shared" si="24"/>
        <v/>
      </c>
      <c r="AI119" s="13" t="str">
        <f t="shared" si="25"/>
        <v>96</v>
      </c>
      <c r="AJ119" s="11">
        <f t="shared" si="26"/>
        <v>96</v>
      </c>
    </row>
    <row r="120" spans="1:36" x14ac:dyDescent="0.25">
      <c r="A120" s="1">
        <v>102</v>
      </c>
      <c r="B120" s="4">
        <v>48</v>
      </c>
      <c r="C120" s="9" t="s">
        <v>682</v>
      </c>
      <c r="D120" s="9" t="s">
        <v>153</v>
      </c>
      <c r="E120" s="9" t="s">
        <v>154</v>
      </c>
      <c r="F120" s="9">
        <v>3718401462</v>
      </c>
      <c r="G120" s="9" t="s">
        <v>41</v>
      </c>
      <c r="H120" s="27"/>
      <c r="I120" s="6">
        <v>9</v>
      </c>
      <c r="J120" s="6">
        <v>9</v>
      </c>
      <c r="K120" s="9">
        <v>8</v>
      </c>
      <c r="L120" s="7">
        <f t="shared" si="27"/>
        <v>20</v>
      </c>
      <c r="M120" s="8" t="str">
        <f>IF(J120=4,RANK(L120,$AA$19:$AA$347,0)+COUNTIF($AA$1:AA119,AA120),"")&amp;IF(J120=5,RANK(L120,$AB$19:$AB$347,0)+COUNTIF($AB$1:AB119,AB120),"")&amp;IF(J120=6,RANK(L120,$AC$19:$AC$347,0)+COUNTIF($AC$1:AC119,AC120),"")&amp;IF(J120=7,RANK(L120,$AD$19:$AD$347,0)+COUNTIF($AD$1:AD119,AD120),"")&amp;IF(J120=8,RANK(L120,$AE$19:$AE$347,0)+COUNTIF($AE$1:AE119,AE120),"")&amp;IF(J120=9,RANK(L120,$AF$19:$AF$347,0)+COUNTIF($AF$1:AF119,AF120),"")&amp;IF(J120=10,RANK(L120,$AG$19:$AG$347,0)+COUNTIF($AG$1:AG119,AG120),"")&amp;IF(J120=11,RANK(L120,$AH$19:$AH$347,0)+COUNTIF($AH$1:AH119,AH120),"")</f>
        <v>102</v>
      </c>
      <c r="N120" s="9" t="s">
        <v>236</v>
      </c>
      <c r="Z120" s="10" t="str">
        <f t="shared" si="16"/>
        <v/>
      </c>
      <c r="AA120" s="10" t="str">
        <f t="shared" si="17"/>
        <v/>
      </c>
      <c r="AB120" s="10" t="str">
        <f t="shared" si="18"/>
        <v/>
      </c>
      <c r="AC120" s="10" t="str">
        <f t="shared" si="19"/>
        <v/>
      </c>
      <c r="AD120" s="10" t="str">
        <f t="shared" si="20"/>
        <v/>
      </c>
      <c r="AE120" s="10" t="str">
        <f t="shared" si="21"/>
        <v/>
      </c>
      <c r="AF120" s="10">
        <f t="shared" si="22"/>
        <v>20</v>
      </c>
      <c r="AG120" s="10" t="str">
        <f t="shared" si="23"/>
        <v/>
      </c>
      <c r="AH120" s="10" t="str">
        <f t="shared" si="24"/>
        <v/>
      </c>
      <c r="AI120" s="13" t="str">
        <f t="shared" si="25"/>
        <v>96</v>
      </c>
      <c r="AJ120" s="11">
        <f t="shared" si="26"/>
        <v>96</v>
      </c>
    </row>
    <row r="121" spans="1:36" x14ac:dyDescent="0.25">
      <c r="A121" s="1">
        <v>103</v>
      </c>
      <c r="B121" s="4">
        <v>48</v>
      </c>
      <c r="C121" s="9" t="s">
        <v>683</v>
      </c>
      <c r="D121" s="9" t="s">
        <v>61</v>
      </c>
      <c r="E121" s="9" t="s">
        <v>99</v>
      </c>
      <c r="F121" s="9">
        <v>3926267550</v>
      </c>
      <c r="G121" s="9" t="s">
        <v>43</v>
      </c>
      <c r="H121" s="27"/>
      <c r="I121" s="6">
        <v>9</v>
      </c>
      <c r="J121" s="6">
        <v>9</v>
      </c>
      <c r="K121" s="9">
        <v>7</v>
      </c>
      <c r="L121" s="7">
        <f t="shared" si="27"/>
        <v>17.5</v>
      </c>
      <c r="M121" s="8" t="str">
        <f>IF(J121=4,RANK(L121,$AA$19:$AA$347,0)+COUNTIF($AA$1:AA120,AA121),"")&amp;IF(J121=5,RANK(L121,$AB$19:$AB$347,0)+COUNTIF($AB$1:AB120,AB121),"")&amp;IF(J121=6,RANK(L121,$AC$19:$AC$347,0)+COUNTIF($AC$1:AC120,AC121),"")&amp;IF(J121=7,RANK(L121,$AD$19:$AD$347,0)+COUNTIF($AD$1:AD120,AD121),"")&amp;IF(J121=8,RANK(L121,$AE$19:$AE$347,0)+COUNTIF($AE$1:AE120,AE121),"")&amp;IF(J121=9,RANK(L121,$AF$19:$AF$347,0)+COUNTIF($AF$1:AF120,AF121),"")&amp;IF(J121=10,RANK(L121,$AG$19:$AG$347,0)+COUNTIF($AG$1:AG120,AG121),"")&amp;IF(J121=11,RANK(L121,$AH$19:$AH$347,0)+COUNTIF($AH$1:AH120,AH121),"")</f>
        <v>103</v>
      </c>
      <c r="N121" s="9" t="s">
        <v>236</v>
      </c>
      <c r="Z121" s="10" t="str">
        <f t="shared" si="16"/>
        <v/>
      </c>
      <c r="AA121" s="10" t="str">
        <f t="shared" si="17"/>
        <v/>
      </c>
      <c r="AB121" s="10" t="str">
        <f t="shared" si="18"/>
        <v/>
      </c>
      <c r="AC121" s="10" t="str">
        <f t="shared" si="19"/>
        <v/>
      </c>
      <c r="AD121" s="10" t="str">
        <f t="shared" si="20"/>
        <v/>
      </c>
      <c r="AE121" s="10" t="str">
        <f t="shared" si="21"/>
        <v/>
      </c>
      <c r="AF121" s="10">
        <f t="shared" si="22"/>
        <v>17.5</v>
      </c>
      <c r="AG121" s="10" t="str">
        <f t="shared" si="23"/>
        <v/>
      </c>
      <c r="AH121" s="10" t="str">
        <f t="shared" si="24"/>
        <v/>
      </c>
      <c r="AI121" s="13" t="str">
        <f t="shared" si="25"/>
        <v>103</v>
      </c>
      <c r="AJ121" s="11">
        <f t="shared" si="26"/>
        <v>103</v>
      </c>
    </row>
    <row r="122" spans="1:36" x14ac:dyDescent="0.25">
      <c r="A122" s="1">
        <v>104</v>
      </c>
      <c r="B122" s="4">
        <v>48</v>
      </c>
      <c r="C122" s="9" t="s">
        <v>684</v>
      </c>
      <c r="D122" s="9" t="s">
        <v>230</v>
      </c>
      <c r="E122" s="9" t="s">
        <v>65</v>
      </c>
      <c r="F122" s="9">
        <v>555306515</v>
      </c>
      <c r="G122" s="9" t="s">
        <v>43</v>
      </c>
      <c r="H122" s="27"/>
      <c r="I122" s="6">
        <v>9</v>
      </c>
      <c r="J122" s="6">
        <v>9</v>
      </c>
      <c r="K122" s="9">
        <v>7</v>
      </c>
      <c r="L122" s="7">
        <f t="shared" si="27"/>
        <v>17.5</v>
      </c>
      <c r="M122" s="8" t="str">
        <f>IF(J122=4,RANK(L122,$AA$19:$AA$347,0)+COUNTIF($AA$1:AA121,AA122),"")&amp;IF(J122=5,RANK(L122,$AB$19:$AB$347,0)+COUNTIF($AB$1:AB121,AB122),"")&amp;IF(J122=6,RANK(L122,$AC$19:$AC$347,0)+COUNTIF($AC$1:AC121,AC122),"")&amp;IF(J122=7,RANK(L122,$AD$19:$AD$347,0)+COUNTIF($AD$1:AD121,AD122),"")&amp;IF(J122=8,RANK(L122,$AE$19:$AE$347,0)+COUNTIF($AE$1:AE121,AE122),"")&amp;IF(J122=9,RANK(L122,$AF$19:$AF$347,0)+COUNTIF($AF$1:AF121,AF122),"")&amp;IF(J122=10,RANK(L122,$AG$19:$AG$347,0)+COUNTIF($AG$1:AG121,AG122),"")&amp;IF(J122=11,RANK(L122,$AH$19:$AH$347,0)+COUNTIF($AH$1:AH121,AH122),"")</f>
        <v>104</v>
      </c>
      <c r="N122" s="9" t="s">
        <v>236</v>
      </c>
      <c r="Z122" s="10" t="str">
        <f t="shared" si="16"/>
        <v/>
      </c>
      <c r="AA122" s="10" t="str">
        <f t="shared" si="17"/>
        <v/>
      </c>
      <c r="AB122" s="10" t="str">
        <f t="shared" si="18"/>
        <v/>
      </c>
      <c r="AC122" s="10" t="str">
        <f t="shared" si="19"/>
        <v/>
      </c>
      <c r="AD122" s="10" t="str">
        <f t="shared" si="20"/>
        <v/>
      </c>
      <c r="AE122" s="10" t="str">
        <f t="shared" si="21"/>
        <v/>
      </c>
      <c r="AF122" s="10">
        <f t="shared" si="22"/>
        <v>17.5</v>
      </c>
      <c r="AG122" s="10" t="str">
        <f t="shared" si="23"/>
        <v/>
      </c>
      <c r="AH122" s="10" t="str">
        <f t="shared" si="24"/>
        <v/>
      </c>
      <c r="AI122" s="13" t="str">
        <f t="shared" si="25"/>
        <v>103</v>
      </c>
      <c r="AJ122" s="11">
        <f t="shared" si="26"/>
        <v>103</v>
      </c>
    </row>
    <row r="123" spans="1:36" x14ac:dyDescent="0.25">
      <c r="A123" s="1">
        <v>105</v>
      </c>
      <c r="B123" s="4">
        <v>48</v>
      </c>
      <c r="C123" s="9" t="s">
        <v>685</v>
      </c>
      <c r="D123" s="9" t="s">
        <v>78</v>
      </c>
      <c r="E123" s="9" t="s">
        <v>47</v>
      </c>
      <c r="F123" s="9">
        <v>2180358311</v>
      </c>
      <c r="G123" s="9" t="s">
        <v>118</v>
      </c>
      <c r="H123" s="27"/>
      <c r="I123" s="6">
        <v>9</v>
      </c>
      <c r="J123" s="6">
        <v>9</v>
      </c>
      <c r="K123" s="9">
        <v>7</v>
      </c>
      <c r="L123" s="7">
        <f t="shared" si="27"/>
        <v>17.5</v>
      </c>
      <c r="M123" s="8" t="str">
        <f>IF(J123=4,RANK(L123,$AA$19:$AA$347,0)+COUNTIF($AA$1:AA122,AA123),"")&amp;IF(J123=5,RANK(L123,$AB$19:$AB$347,0)+COUNTIF($AB$1:AB122,AB123),"")&amp;IF(J123=6,RANK(L123,$AC$19:$AC$347,0)+COUNTIF($AC$1:AC122,AC123),"")&amp;IF(J123=7,RANK(L123,$AD$19:$AD$347,0)+COUNTIF($AD$1:AD122,AD123),"")&amp;IF(J123=8,RANK(L123,$AE$19:$AE$347,0)+COUNTIF($AE$1:AE122,AE123),"")&amp;IF(J123=9,RANK(L123,$AF$19:$AF$347,0)+COUNTIF($AF$1:AF122,AF123),"")&amp;IF(J123=10,RANK(L123,$AG$19:$AG$347,0)+COUNTIF($AG$1:AG122,AG123),"")&amp;IF(J123=11,RANK(L123,$AH$19:$AH$347,0)+COUNTIF($AH$1:AH122,AH123),"")</f>
        <v>105</v>
      </c>
      <c r="N123" s="9" t="s">
        <v>236</v>
      </c>
      <c r="Z123" s="10" t="str">
        <f t="shared" si="16"/>
        <v/>
      </c>
      <c r="AA123" s="10" t="str">
        <f t="shared" si="17"/>
        <v/>
      </c>
      <c r="AB123" s="10" t="str">
        <f t="shared" si="18"/>
        <v/>
      </c>
      <c r="AC123" s="10" t="str">
        <f t="shared" si="19"/>
        <v/>
      </c>
      <c r="AD123" s="10" t="str">
        <f t="shared" si="20"/>
        <v/>
      </c>
      <c r="AE123" s="10" t="str">
        <f t="shared" si="21"/>
        <v/>
      </c>
      <c r="AF123" s="10">
        <f t="shared" si="22"/>
        <v>17.5</v>
      </c>
      <c r="AG123" s="10" t="str">
        <f t="shared" si="23"/>
        <v/>
      </c>
      <c r="AH123" s="10" t="str">
        <f t="shared" si="24"/>
        <v/>
      </c>
      <c r="AI123" s="13" t="str">
        <f t="shared" si="25"/>
        <v>103</v>
      </c>
      <c r="AJ123" s="11">
        <f t="shared" si="26"/>
        <v>103</v>
      </c>
    </row>
    <row r="124" spans="1:36" x14ac:dyDescent="0.25">
      <c r="A124" s="1">
        <v>106</v>
      </c>
      <c r="B124" s="4">
        <v>48</v>
      </c>
      <c r="C124" s="9" t="s">
        <v>686</v>
      </c>
      <c r="D124" s="9" t="s">
        <v>98</v>
      </c>
      <c r="E124" s="9" t="s">
        <v>52</v>
      </c>
      <c r="F124" s="9">
        <v>3660067202</v>
      </c>
      <c r="G124" s="9" t="s">
        <v>41</v>
      </c>
      <c r="H124" s="27"/>
      <c r="I124" s="6">
        <v>9</v>
      </c>
      <c r="J124" s="6">
        <v>9</v>
      </c>
      <c r="K124" s="9">
        <v>7</v>
      </c>
      <c r="L124" s="7">
        <f t="shared" si="27"/>
        <v>17.5</v>
      </c>
      <c r="M124" s="8" t="str">
        <f>IF(J124=4,RANK(L124,$AA$19:$AA$347,0)+COUNTIF($AA$1:AA123,AA124),"")&amp;IF(J124=5,RANK(L124,$AB$19:$AB$347,0)+COUNTIF($AB$1:AB123,AB124),"")&amp;IF(J124=6,RANK(L124,$AC$19:$AC$347,0)+COUNTIF($AC$1:AC123,AC124),"")&amp;IF(J124=7,RANK(L124,$AD$19:$AD$347,0)+COUNTIF($AD$1:AD123,AD124),"")&amp;IF(J124=8,RANK(L124,$AE$19:$AE$347,0)+COUNTIF($AE$1:AE123,AE124),"")&amp;IF(J124=9,RANK(L124,$AF$19:$AF$347,0)+COUNTIF($AF$1:AF123,AF124),"")&amp;IF(J124=10,RANK(L124,$AG$19:$AG$347,0)+COUNTIF($AG$1:AG123,AG124),"")&amp;IF(J124=11,RANK(L124,$AH$19:$AH$347,0)+COUNTIF($AH$1:AH123,AH124),"")</f>
        <v>106</v>
      </c>
      <c r="N124" s="9" t="s">
        <v>236</v>
      </c>
      <c r="Z124" s="10" t="str">
        <f t="shared" si="16"/>
        <v/>
      </c>
      <c r="AA124" s="10" t="str">
        <f t="shared" si="17"/>
        <v/>
      </c>
      <c r="AB124" s="10" t="str">
        <f t="shared" si="18"/>
        <v/>
      </c>
      <c r="AC124" s="10" t="str">
        <f t="shared" si="19"/>
        <v/>
      </c>
      <c r="AD124" s="10" t="str">
        <f t="shared" si="20"/>
        <v/>
      </c>
      <c r="AE124" s="10" t="str">
        <f t="shared" si="21"/>
        <v/>
      </c>
      <c r="AF124" s="10">
        <f t="shared" si="22"/>
        <v>17.5</v>
      </c>
      <c r="AG124" s="10" t="str">
        <f t="shared" si="23"/>
        <v/>
      </c>
      <c r="AH124" s="10" t="str">
        <f t="shared" si="24"/>
        <v/>
      </c>
      <c r="AI124" s="13" t="str">
        <f t="shared" si="25"/>
        <v>103</v>
      </c>
      <c r="AJ124" s="11">
        <f t="shared" si="26"/>
        <v>103</v>
      </c>
    </row>
    <row r="125" spans="1:36" x14ac:dyDescent="0.25">
      <c r="A125" s="1">
        <v>107</v>
      </c>
      <c r="B125" s="4">
        <v>48</v>
      </c>
      <c r="C125" s="9" t="s">
        <v>687</v>
      </c>
      <c r="D125" s="9" t="s">
        <v>688</v>
      </c>
      <c r="E125" s="9" t="s">
        <v>47</v>
      </c>
      <c r="F125" s="9">
        <v>3656300922</v>
      </c>
      <c r="G125" s="9" t="s">
        <v>41</v>
      </c>
      <c r="H125" s="27"/>
      <c r="I125" s="6">
        <v>9</v>
      </c>
      <c r="J125" s="6">
        <v>9</v>
      </c>
      <c r="K125" s="9">
        <v>5</v>
      </c>
      <c r="L125" s="7">
        <f t="shared" si="27"/>
        <v>12.5</v>
      </c>
      <c r="M125" s="8" t="str">
        <f>IF(J125=4,RANK(L125,$AA$19:$AA$347,0)+COUNTIF($AA$1:AA124,AA125),"")&amp;IF(J125=5,RANK(L125,$AB$19:$AB$347,0)+COUNTIF($AB$1:AB124,AB125),"")&amp;IF(J125=6,RANK(L125,$AC$19:$AC$347,0)+COUNTIF($AC$1:AC124,AC125),"")&amp;IF(J125=7,RANK(L125,$AD$19:$AD$347,0)+COUNTIF($AD$1:AD124,AD125),"")&amp;IF(J125=8,RANK(L125,$AE$19:$AE$347,0)+COUNTIF($AE$1:AE124,AE125),"")&amp;IF(J125=9,RANK(L125,$AF$19:$AF$347,0)+COUNTIF($AF$1:AF124,AF125),"")&amp;IF(J125=10,RANK(L125,$AG$19:$AG$347,0)+COUNTIF($AG$1:AG124,AG125),"")&amp;IF(J125=11,RANK(L125,$AH$19:$AH$347,0)+COUNTIF($AH$1:AH124,AH125),"")</f>
        <v>107</v>
      </c>
      <c r="N125" s="9" t="s">
        <v>236</v>
      </c>
      <c r="Z125" s="10" t="str">
        <f t="shared" si="16"/>
        <v/>
      </c>
      <c r="AA125" s="10" t="str">
        <f t="shared" si="17"/>
        <v/>
      </c>
      <c r="AB125" s="10" t="str">
        <f t="shared" si="18"/>
        <v/>
      </c>
      <c r="AC125" s="10" t="str">
        <f t="shared" si="19"/>
        <v/>
      </c>
      <c r="AD125" s="10" t="str">
        <f t="shared" si="20"/>
        <v/>
      </c>
      <c r="AE125" s="10" t="str">
        <f t="shared" si="21"/>
        <v/>
      </c>
      <c r="AF125" s="10">
        <f t="shared" si="22"/>
        <v>12.5</v>
      </c>
      <c r="AG125" s="10" t="str">
        <f t="shared" si="23"/>
        <v/>
      </c>
      <c r="AH125" s="10" t="str">
        <f t="shared" si="24"/>
        <v/>
      </c>
      <c r="AI125" s="13" t="str">
        <f t="shared" si="25"/>
        <v>107</v>
      </c>
      <c r="AJ125" s="11">
        <f t="shared" si="26"/>
        <v>107</v>
      </c>
    </row>
    <row r="126" spans="1:36" x14ac:dyDescent="0.25">
      <c r="A126" s="1">
        <v>108</v>
      </c>
      <c r="B126" s="4">
        <v>48</v>
      </c>
      <c r="C126" s="9" t="s">
        <v>689</v>
      </c>
      <c r="D126" s="9" t="s">
        <v>88</v>
      </c>
      <c r="E126" s="9" t="s">
        <v>154</v>
      </c>
      <c r="F126" s="9">
        <v>2416593595</v>
      </c>
      <c r="G126" s="9" t="s">
        <v>118</v>
      </c>
      <c r="H126" s="27"/>
      <c r="I126" s="6">
        <v>9</v>
      </c>
      <c r="J126" s="6">
        <v>9</v>
      </c>
      <c r="K126" s="9">
        <v>0</v>
      </c>
      <c r="L126" s="7">
        <f t="shared" si="27"/>
        <v>0</v>
      </c>
      <c r="M126" s="8" t="str">
        <f>IF(J126=4,RANK(L126,$AA$19:$AA$347,0)+COUNTIF($AA$1:AA125,AA126),"")&amp;IF(J126=5,RANK(L126,$AB$19:$AB$347,0)+COUNTIF($AB$1:AB125,AB126),"")&amp;IF(J126=6,RANK(L126,$AC$19:$AC$347,0)+COUNTIF($AC$1:AC125,AC126),"")&amp;IF(J126=7,RANK(L126,$AD$19:$AD$347,0)+COUNTIF($AD$1:AD125,AD126),"")&amp;IF(J126=8,RANK(L126,$AE$19:$AE$347,0)+COUNTIF($AE$1:AE125,AE126),"")&amp;IF(J126=9,RANK(L126,$AF$19:$AF$347,0)+COUNTIF($AF$1:AF125,AF126),"")&amp;IF(J126=10,RANK(L126,$AG$19:$AG$347,0)+COUNTIF($AG$1:AG125,AG126),"")&amp;IF(J126=11,RANK(L126,$AH$19:$AH$347,0)+COUNTIF($AH$1:AH125,AH126),"")</f>
        <v>108</v>
      </c>
      <c r="N126" s="9" t="s">
        <v>236</v>
      </c>
      <c r="Z126" s="10" t="str">
        <f t="shared" si="16"/>
        <v/>
      </c>
      <c r="AA126" s="10" t="str">
        <f t="shared" si="17"/>
        <v/>
      </c>
      <c r="AB126" s="10" t="str">
        <f t="shared" si="18"/>
        <v/>
      </c>
      <c r="AC126" s="10" t="str">
        <f t="shared" si="19"/>
        <v/>
      </c>
      <c r="AD126" s="10" t="str">
        <f t="shared" si="20"/>
        <v/>
      </c>
      <c r="AE126" s="10" t="str">
        <f t="shared" si="21"/>
        <v/>
      </c>
      <c r="AF126" s="10">
        <f t="shared" si="22"/>
        <v>0</v>
      </c>
      <c r="AG126" s="10" t="str">
        <f t="shared" si="23"/>
        <v/>
      </c>
      <c r="AH126" s="10" t="str">
        <f t="shared" si="24"/>
        <v/>
      </c>
      <c r="AI126" s="13" t="str">
        <f t="shared" si="25"/>
        <v>108</v>
      </c>
      <c r="AJ126" s="11">
        <f t="shared" si="26"/>
        <v>108</v>
      </c>
    </row>
    <row r="127" spans="1:36" x14ac:dyDescent="0.25">
      <c r="A127" s="1">
        <v>109</v>
      </c>
      <c r="B127" s="4">
        <v>48</v>
      </c>
      <c r="C127" s="9" t="s">
        <v>690</v>
      </c>
      <c r="D127" s="9" t="s">
        <v>80</v>
      </c>
      <c r="E127" s="9" t="s">
        <v>81</v>
      </c>
      <c r="F127" s="9">
        <v>2477236510</v>
      </c>
      <c r="G127" s="9" t="s">
        <v>43</v>
      </c>
      <c r="H127" s="27"/>
      <c r="I127" s="6">
        <v>9</v>
      </c>
      <c r="J127" s="6">
        <v>9</v>
      </c>
      <c r="K127" s="9">
        <v>0</v>
      </c>
      <c r="L127" s="7">
        <f t="shared" si="27"/>
        <v>0</v>
      </c>
      <c r="M127" s="8" t="str">
        <f>IF(J127=4,RANK(L127,$AA$19:$AA$347,0)+COUNTIF($AA$1:AA126,AA127),"")&amp;IF(J127=5,RANK(L127,$AB$19:$AB$347,0)+COUNTIF($AB$1:AB126,AB127),"")&amp;IF(J127=6,RANK(L127,$AC$19:$AC$347,0)+COUNTIF($AC$1:AC126,AC127),"")&amp;IF(J127=7,RANK(L127,$AD$19:$AD$347,0)+COUNTIF($AD$1:AD126,AD127),"")&amp;IF(J127=8,RANK(L127,$AE$19:$AE$347,0)+COUNTIF($AE$1:AE126,AE127),"")&amp;IF(J127=9,RANK(L127,$AF$19:$AF$347,0)+COUNTIF($AF$1:AF126,AF127),"")&amp;IF(J127=10,RANK(L127,$AG$19:$AG$347,0)+COUNTIF($AG$1:AG126,AG127),"")&amp;IF(J127=11,RANK(L127,$AH$19:$AH$347,0)+COUNTIF($AH$1:AH126,AH127),"")</f>
        <v>109</v>
      </c>
      <c r="N127" s="9" t="s">
        <v>236</v>
      </c>
      <c r="Z127" s="10" t="str">
        <f t="shared" si="16"/>
        <v/>
      </c>
      <c r="AA127" s="10" t="str">
        <f t="shared" si="17"/>
        <v/>
      </c>
      <c r="AB127" s="10" t="str">
        <f t="shared" si="18"/>
        <v/>
      </c>
      <c r="AC127" s="10" t="str">
        <f t="shared" si="19"/>
        <v/>
      </c>
      <c r="AD127" s="10" t="str">
        <f t="shared" si="20"/>
        <v/>
      </c>
      <c r="AE127" s="10" t="str">
        <f t="shared" si="21"/>
        <v/>
      </c>
      <c r="AF127" s="10">
        <f t="shared" si="22"/>
        <v>0</v>
      </c>
      <c r="AG127" s="10" t="str">
        <f t="shared" si="23"/>
        <v/>
      </c>
      <c r="AH127" s="10" t="str">
        <f t="shared" si="24"/>
        <v/>
      </c>
      <c r="AI127" s="13" t="str">
        <f t="shared" si="25"/>
        <v>108</v>
      </c>
      <c r="AJ127" s="11">
        <f t="shared" si="26"/>
        <v>108</v>
      </c>
    </row>
    <row r="128" spans="1:36" x14ac:dyDescent="0.25">
      <c r="A128" s="1">
        <v>110</v>
      </c>
      <c r="B128" s="4">
        <v>48</v>
      </c>
      <c r="C128" s="9" t="s">
        <v>691</v>
      </c>
      <c r="D128" s="9" t="s">
        <v>692</v>
      </c>
      <c r="E128" s="9" t="s">
        <v>693</v>
      </c>
      <c r="F128" s="9">
        <v>4205538292</v>
      </c>
      <c r="G128" s="9" t="s">
        <v>43</v>
      </c>
      <c r="H128" s="27"/>
      <c r="I128" s="6">
        <v>9</v>
      </c>
      <c r="J128" s="6">
        <v>9</v>
      </c>
      <c r="K128" s="27"/>
      <c r="L128" s="7">
        <f t="shared" si="27"/>
        <v>0</v>
      </c>
      <c r="M128" s="8" t="str">
        <f>IF(J128=4,RANK(L128,$AA$19:$AA$347,0)+COUNTIF($AA$1:AA127,AA128),"")&amp;IF(J128=5,RANK(L128,$AB$19:$AB$347,0)+COUNTIF($AB$1:AB127,AB128),"")&amp;IF(J128=6,RANK(L128,$AC$19:$AC$347,0)+COUNTIF($AC$1:AC127,AC128),"")&amp;IF(J128=7,RANK(L128,$AD$19:$AD$347,0)+COUNTIF($AD$1:AD127,AD128),"")&amp;IF(J128=8,RANK(L128,$AE$19:$AE$347,0)+COUNTIF($AE$1:AE127,AE128),"")&amp;IF(J128=9,RANK(L128,$AF$19:$AF$347,0)+COUNTIF($AF$1:AF127,AF128),"")&amp;IF(J128=10,RANK(L128,$AG$19:$AG$347,0)+COUNTIF($AG$1:AG127,AG128),"")&amp;IF(J128=11,RANK(L128,$AH$19:$AH$347,0)+COUNTIF($AH$1:AH127,AH128),"")</f>
        <v>110</v>
      </c>
      <c r="N128" s="9" t="s">
        <v>237</v>
      </c>
      <c r="Z128" s="10" t="str">
        <f t="shared" si="16"/>
        <v/>
      </c>
      <c r="AA128" s="10" t="str">
        <f t="shared" si="17"/>
        <v/>
      </c>
      <c r="AB128" s="10" t="str">
        <f t="shared" si="18"/>
        <v/>
      </c>
      <c r="AC128" s="10" t="str">
        <f t="shared" si="19"/>
        <v/>
      </c>
      <c r="AD128" s="10" t="str">
        <f t="shared" si="20"/>
        <v/>
      </c>
      <c r="AE128" s="10" t="str">
        <f t="shared" si="21"/>
        <v/>
      </c>
      <c r="AF128" s="10">
        <f t="shared" si="22"/>
        <v>0</v>
      </c>
      <c r="AG128" s="10" t="str">
        <f t="shared" si="23"/>
        <v/>
      </c>
      <c r="AH128" s="10" t="str">
        <f t="shared" si="24"/>
        <v/>
      </c>
      <c r="AI128" s="13" t="str">
        <f t="shared" si="25"/>
        <v>108</v>
      </c>
      <c r="AJ128" s="11">
        <f t="shared" si="26"/>
        <v>108</v>
      </c>
    </row>
  </sheetData>
  <mergeCells count="6">
    <mergeCell ref="A16:B16"/>
    <mergeCell ref="A6:B7"/>
    <mergeCell ref="C6:G6"/>
    <mergeCell ref="H6:H7"/>
    <mergeCell ref="I6:J6"/>
    <mergeCell ref="I7:J7"/>
  </mergeCells>
  <conditionalFormatting sqref="L20 L22 L24 L26 L28 L30 L32 L34 L36 L38 L40 L42 L44 L46 L48 L50 L52 L54 L56 L58 L60 L62 L64 L66 L68 L70 L72 L74 L76 L78 L80 L82 L84 L86 L88 L90 L92 L94 L96 L98 L100 L102 L104 L106 L108 L110 L112 L114 L116 L118 L120 L122 L124 L126 L128">
    <cfRule type="cellIs" dxfId="5" priority="3" operator="greaterThan">
      <formula>100</formula>
    </cfRule>
  </conditionalFormatting>
  <conditionalFormatting sqref="L19 L21 L23 L25 L27 L29 L31 L33 L35 L37 L39 L41 L43 L45 L47 L49 L51 L53 L55 L57 L59 L61 L63 L65 L67 L69 L71 L73 L75 L77 L79 L81 L83 L85 L87 L89 L91 L93 L95 L97 L99 L101 L103 L105 L107 L109 L111 L113 L115 L117 L119 L121 L123 L125 L127">
    <cfRule type="cellIs" dxfId="4" priority="2" operator="greaterThan">
      <formula>100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63"/>
  <sheetViews>
    <sheetView zoomScale="90" zoomScaleNormal="90" workbookViewId="0">
      <selection activeCell="F24" sqref="F24"/>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9.28515625" bestFit="1"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31"/>
      <c r="B6" s="32"/>
      <c r="C6" s="29" t="s">
        <v>14</v>
      </c>
      <c r="D6" s="35"/>
      <c r="E6" s="35"/>
      <c r="F6" s="35"/>
      <c r="G6" s="30"/>
      <c r="H6" s="36" t="s">
        <v>15</v>
      </c>
      <c r="I6" s="38" t="s">
        <v>16</v>
      </c>
      <c r="J6" s="39"/>
    </row>
    <row r="7" spans="1:36" ht="15" customHeight="1" x14ac:dyDescent="0.25">
      <c r="A7" s="33"/>
      <c r="B7" s="34"/>
      <c r="C7" s="14" t="s">
        <v>17</v>
      </c>
      <c r="D7" s="14" t="s">
        <v>18</v>
      </c>
      <c r="E7" s="14" t="s">
        <v>19</v>
      </c>
      <c r="F7" s="14" t="s">
        <v>20</v>
      </c>
      <c r="G7" s="14" t="s">
        <v>21</v>
      </c>
      <c r="H7" s="37"/>
      <c r="I7" s="40" t="s">
        <v>22</v>
      </c>
      <c r="J7" s="41"/>
    </row>
    <row r="8" spans="1:36" x14ac:dyDescent="0.25">
      <c r="A8" s="15">
        <v>4</v>
      </c>
      <c r="B8" s="16" t="s">
        <v>23</v>
      </c>
      <c r="C8" s="17">
        <f>COUNTIF(J19:J928,4)</f>
        <v>0</v>
      </c>
      <c r="D8" s="17">
        <f>COUNTIF($Z$19:$Z$928,5)</f>
        <v>0</v>
      </c>
      <c r="E8" s="17">
        <f>COUNTIF($Z$19:$Z$928,104)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COUNTIF(J19:J929,5)</f>
        <v>0</v>
      </c>
      <c r="D9" s="17">
        <f>COUNTIF($Z$19:$Z$928,6)</f>
        <v>0</v>
      </c>
      <c r="E9" s="17">
        <f>COUNTIF($Z$19:$Z$928,105)</f>
        <v>0</v>
      </c>
      <c r="F9" s="17">
        <f t="shared" ref="F9:F16" si="2">SUM(D9:E9)</f>
        <v>0</v>
      </c>
      <c r="G9" s="15">
        <f t="shared" si="0"/>
        <v>0</v>
      </c>
      <c r="H9" s="20"/>
      <c r="I9" s="18"/>
      <c r="J9" s="19">
        <f t="shared" si="1"/>
        <v>0</v>
      </c>
      <c r="Z9" s="10"/>
      <c r="AA9" s="10"/>
      <c r="AB9" s="10"/>
      <c r="AC9" s="10"/>
      <c r="AD9" s="10"/>
      <c r="AE9" s="10"/>
      <c r="AF9" s="10"/>
      <c r="AG9" s="10"/>
      <c r="AH9" s="11"/>
      <c r="AI9" s="11">
        <f t="shared" ref="AI9:AJ15" si="3">I9+1-1</f>
        <v>0</v>
      </c>
      <c r="AJ9" s="11">
        <f t="shared" si="3"/>
        <v>0</v>
      </c>
    </row>
    <row r="10" spans="1:36" x14ac:dyDescent="0.25">
      <c r="A10" s="15">
        <v>6</v>
      </c>
      <c r="B10" s="16" t="s">
        <v>23</v>
      </c>
      <c r="C10" s="17">
        <f>COUNTIF(J19:J930,6)</f>
        <v>0</v>
      </c>
      <c r="D10" s="17">
        <f>COUNTIF($Z$19:$Z$928,7)</f>
        <v>0</v>
      </c>
      <c r="E10" s="17">
        <f>COUNTIF($Z$19:$Z$928,106)</f>
        <v>0</v>
      </c>
      <c r="F10" s="17">
        <f t="shared" si="2"/>
        <v>0</v>
      </c>
      <c r="G10" s="15">
        <f t="shared" si="0"/>
        <v>0</v>
      </c>
      <c r="H10" s="21"/>
      <c r="I10" s="22"/>
      <c r="J10" s="19">
        <f t="shared" si="1"/>
        <v>0</v>
      </c>
      <c r="Z10" s="10"/>
      <c r="AA10" s="10"/>
      <c r="AB10" s="10"/>
      <c r="AC10" s="10"/>
      <c r="AD10" s="10"/>
      <c r="AE10" s="10"/>
      <c r="AF10" s="10"/>
      <c r="AG10" s="10"/>
      <c r="AH10" s="11"/>
      <c r="AI10" s="11">
        <f t="shared" si="3"/>
        <v>0</v>
      </c>
      <c r="AJ10" s="11">
        <f t="shared" si="3"/>
        <v>0</v>
      </c>
    </row>
    <row r="11" spans="1:36" x14ac:dyDescent="0.25">
      <c r="A11" s="15">
        <v>7</v>
      </c>
      <c r="B11" s="16" t="s">
        <v>23</v>
      </c>
      <c r="C11" s="17">
        <f>COUNTIF(J19:J931,7)</f>
        <v>0</v>
      </c>
      <c r="D11" s="17">
        <f>COUNTIF($Z$19:$Z$928,8)</f>
        <v>0</v>
      </c>
      <c r="E11" s="17">
        <f>COUNTIF($Z$19:$Z$928,107)</f>
        <v>0</v>
      </c>
      <c r="F11" s="17">
        <f t="shared" si="2"/>
        <v>0</v>
      </c>
      <c r="G11" s="15">
        <f t="shared" si="0"/>
        <v>0</v>
      </c>
      <c r="H11" s="21"/>
      <c r="I11" s="22"/>
      <c r="J11" s="19">
        <f t="shared" si="1"/>
        <v>0</v>
      </c>
      <c r="Z11" s="10"/>
      <c r="AA11" s="10"/>
      <c r="AB11" s="10"/>
      <c r="AC11" s="10"/>
      <c r="AD11" s="10"/>
      <c r="AE11" s="10"/>
      <c r="AF11" s="10"/>
      <c r="AG11" s="10"/>
      <c r="AH11" s="11"/>
      <c r="AI11" s="11">
        <f t="shared" si="3"/>
        <v>0</v>
      </c>
      <c r="AJ11" s="11">
        <f t="shared" si="3"/>
        <v>0</v>
      </c>
    </row>
    <row r="12" spans="1:36" x14ac:dyDescent="0.25">
      <c r="A12" s="15">
        <v>8</v>
      </c>
      <c r="B12" s="16" t="s">
        <v>23</v>
      </c>
      <c r="C12" s="17">
        <f>COUNTIF(J19:J932,8)</f>
        <v>0</v>
      </c>
      <c r="D12" s="17">
        <f>COUNTIF($Z$19:$Z$928,9)</f>
        <v>0</v>
      </c>
      <c r="E12" s="17">
        <f>COUNTIF($Z$19:$Z$928,108)</f>
        <v>0</v>
      </c>
      <c r="F12" s="17">
        <f t="shared" si="2"/>
        <v>0</v>
      </c>
      <c r="G12" s="15">
        <f t="shared" si="0"/>
        <v>0</v>
      </c>
      <c r="H12" s="21"/>
      <c r="I12" s="22"/>
      <c r="J12" s="19">
        <f t="shared" si="1"/>
        <v>0</v>
      </c>
      <c r="Z12" s="10"/>
      <c r="AA12" s="10"/>
      <c r="AB12" s="10"/>
      <c r="AC12" s="10"/>
      <c r="AD12" s="10"/>
      <c r="AE12" s="10"/>
      <c r="AF12" s="10"/>
      <c r="AG12" s="10"/>
      <c r="AH12" s="11"/>
      <c r="AI12" s="11">
        <f t="shared" si="3"/>
        <v>0</v>
      </c>
      <c r="AJ12" s="11">
        <f t="shared" si="3"/>
        <v>0</v>
      </c>
    </row>
    <row r="13" spans="1:36" x14ac:dyDescent="0.25">
      <c r="A13" s="15">
        <v>9</v>
      </c>
      <c r="B13" s="16" t="s">
        <v>23</v>
      </c>
      <c r="C13" s="17">
        <f>COUNTIF(J19:J933,9)</f>
        <v>0</v>
      </c>
      <c r="D13" s="17">
        <f>COUNTIF($Z$19:$Z$928,10)</f>
        <v>0</v>
      </c>
      <c r="E13" s="17">
        <f>COUNTIF($Z$19:$Z$928,109)</f>
        <v>0</v>
      </c>
      <c r="F13" s="17">
        <f t="shared" si="2"/>
        <v>0</v>
      </c>
      <c r="G13" s="15">
        <f t="shared" si="0"/>
        <v>0</v>
      </c>
      <c r="H13" s="21"/>
      <c r="I13" s="22"/>
      <c r="J13" s="19">
        <f t="shared" si="1"/>
        <v>0</v>
      </c>
      <c r="Z13" s="10"/>
      <c r="AA13" s="10"/>
      <c r="AB13" s="10"/>
      <c r="AC13" s="10"/>
      <c r="AD13" s="10"/>
      <c r="AE13" s="10"/>
      <c r="AF13" s="10"/>
      <c r="AG13" s="10"/>
      <c r="AH13" s="11"/>
      <c r="AI13" s="11">
        <f t="shared" si="3"/>
        <v>0</v>
      </c>
      <c r="AJ13" s="11">
        <f t="shared" si="3"/>
        <v>0</v>
      </c>
    </row>
    <row r="14" spans="1:36" x14ac:dyDescent="0.25">
      <c r="A14" s="15">
        <v>10</v>
      </c>
      <c r="B14" s="16" t="s">
        <v>23</v>
      </c>
      <c r="C14" s="17">
        <f>COUNTIF(J19:J934,10)</f>
        <v>44</v>
      </c>
      <c r="D14" s="17">
        <f>COUNTIF($Z$19:$Z$928,11)</f>
        <v>5</v>
      </c>
      <c r="E14" s="17">
        <f>COUNTIF($Z$19:$Z$928,110)</f>
        <v>12</v>
      </c>
      <c r="F14" s="17">
        <f t="shared" si="2"/>
        <v>17</v>
      </c>
      <c r="G14" s="15">
        <f t="shared" si="0"/>
        <v>27</v>
      </c>
      <c r="H14" s="21">
        <v>40</v>
      </c>
      <c r="I14" s="22"/>
      <c r="J14" s="19">
        <f t="shared" si="1"/>
        <v>20</v>
      </c>
      <c r="Z14" s="10"/>
      <c r="AA14" s="10"/>
      <c r="AB14" s="10"/>
      <c r="AC14" s="10"/>
      <c r="AD14" s="10"/>
      <c r="AE14" s="10"/>
      <c r="AF14" s="10"/>
      <c r="AG14" s="10"/>
      <c r="AH14" s="11"/>
      <c r="AI14" s="11">
        <f t="shared" si="3"/>
        <v>0</v>
      </c>
      <c r="AJ14" s="11">
        <f t="shared" si="3"/>
        <v>20</v>
      </c>
    </row>
    <row r="15" spans="1:36" x14ac:dyDescent="0.25">
      <c r="A15" s="15">
        <v>11</v>
      </c>
      <c r="B15" s="16" t="s">
        <v>23</v>
      </c>
      <c r="C15" s="17">
        <f>COUNTIF(J19:J935,11)</f>
        <v>0</v>
      </c>
      <c r="D15" s="17">
        <f>COUNTIF($Z$19:$Z$928,12)</f>
        <v>0</v>
      </c>
      <c r="E15" s="17">
        <f>COUNTIF($Z$19:$Z$928,111)</f>
        <v>0</v>
      </c>
      <c r="F15" s="17">
        <f t="shared" si="2"/>
        <v>0</v>
      </c>
      <c r="G15" s="15">
        <f t="shared" si="0"/>
        <v>0</v>
      </c>
      <c r="H15" s="21"/>
      <c r="I15" s="22"/>
      <c r="J15" s="19">
        <f t="shared" si="1"/>
        <v>0</v>
      </c>
      <c r="Z15" s="10"/>
      <c r="AA15" s="10"/>
      <c r="AB15" s="10"/>
      <c r="AC15" s="10"/>
      <c r="AD15" s="10"/>
      <c r="AE15" s="10"/>
      <c r="AF15" s="10"/>
      <c r="AG15" s="10"/>
      <c r="AH15" s="11"/>
      <c r="AI15" s="11">
        <f t="shared" si="3"/>
        <v>0</v>
      </c>
      <c r="AJ15" s="11">
        <f t="shared" si="3"/>
        <v>0</v>
      </c>
    </row>
    <row r="16" spans="1:36" x14ac:dyDescent="0.25">
      <c r="A16" s="29" t="s">
        <v>24</v>
      </c>
      <c r="B16" s="30"/>
      <c r="C16" s="17">
        <f>SUM(C8:C15)</f>
        <v>44</v>
      </c>
      <c r="D16" s="17">
        <f>COUNTIF($N$19:$N$22,"победитель")</f>
        <v>1</v>
      </c>
      <c r="E16" s="17">
        <f>COUNTIF($N$19:$N$22,"призер")</f>
        <v>3</v>
      </c>
      <c r="F16" s="17">
        <f t="shared" si="2"/>
        <v>4</v>
      </c>
      <c r="G16" s="23">
        <f>SUM(G8:G15)</f>
        <v>27</v>
      </c>
      <c r="H16" s="24"/>
      <c r="I16" s="25"/>
      <c r="J16" s="26">
        <f>SUM(J8:J15)</f>
        <v>20</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694</v>
      </c>
      <c r="D19" s="9" t="s">
        <v>26</v>
      </c>
      <c r="E19" s="9" t="s">
        <v>99</v>
      </c>
      <c r="F19" s="9">
        <v>2381921622</v>
      </c>
      <c r="G19" s="9" t="s">
        <v>28</v>
      </c>
      <c r="H19" s="5"/>
      <c r="I19" s="6">
        <v>10</v>
      </c>
      <c r="J19" s="6">
        <v>10</v>
      </c>
      <c r="K19" s="9">
        <v>83</v>
      </c>
      <c r="L19" s="7">
        <f>K19*100/(IF(J19=$A$8,$H$8,IF(J19=$A$9,$H$9,IF(J19=$A$10,$H$10,IF(J19=$A$11,$H$11,IF(J19=$A$12,$H$12,IF(J19=$A$13,$H$13,IF(J19=$A$14,$H$14,$H$15))))))))</f>
        <v>207.5</v>
      </c>
      <c r="M19" s="8" t="str">
        <f>IF(J19=4,RANK(L19,$AA$19:$AA$403,0)+COUNTIF($AA$1:AA18,AA19),"")&amp;IF(J19=5,RANK(L19,$AB$19:$AB$403,0)+COUNTIF($AB$1:AB18,AB19),"")&amp;IF(J19=6,RANK(L19,$AC$19:$AC$403,0)+COUNTIF($AC$1:AC18,AC19),"")&amp;IF(J19=7,RANK(L19,$AD$19:$AD$403,0)+COUNTIF($AD$1:AD18,AD19),"")&amp;IF(J19=8,RANK(L19,$AE$19:$AE$403,0)+COUNTIF($AE$1:AE18,AE19),"")&amp;IF(J19=9,RANK(L19,$AF$19:$AF$403,0)+COUNTIF($AF$1:AF18,AF19),"")&amp;IF(J19=10,RANK(L19,$AG$19:$AG$403,0)+COUNTIF($AG$1:AG18,AG19),"")&amp;IF(J19=11,RANK(L19,$AH$19:$AH$403,0)+COUNTIF($AH$1:AH18,AH19),"")</f>
        <v>1</v>
      </c>
      <c r="N19" s="9" t="s">
        <v>234</v>
      </c>
      <c r="Z19" s="10">
        <f>IF(N19="победитель",1+J19,IF(N19="призер",100+J19,""))</f>
        <v>11</v>
      </c>
      <c r="AA19" s="10" t="str">
        <f>IF(J19=4,L19,"")</f>
        <v/>
      </c>
      <c r="AB19" s="10" t="str">
        <f>IF(J19=5,L19,"")</f>
        <v/>
      </c>
      <c r="AC19" s="10" t="str">
        <f>IF(J19=6,L19,"")</f>
        <v/>
      </c>
      <c r="AD19" s="10" t="str">
        <f>IF(J19=7,L19,"")</f>
        <v/>
      </c>
      <c r="AE19" s="10" t="str">
        <f>IF(J19=8,L19,"")</f>
        <v/>
      </c>
      <c r="AF19" s="10" t="str">
        <f>IF(J19=9,L19,"")</f>
        <v/>
      </c>
      <c r="AG19" s="10">
        <f>IF(J19=10,L19,"")</f>
        <v>207.5</v>
      </c>
      <c r="AH19" s="10" t="str">
        <f>IF(J19=11,L19,"")</f>
        <v/>
      </c>
      <c r="AI19" s="13" t="str">
        <f>IF(J19=4,RANK(L19,$AA$19:$AA$403,0),"")&amp;IF(J19=5,RANK(L19,$AB$19:$AB$403,0),"")&amp;IF(J19=6,RANK(L19,$AC$19:$AC$403,0),"")&amp;IF(J19=7,RANK(L19,$AD$19:$AD$403,0),"")&amp;IF(J19=8,RANK(L19,$AE$19:$AE$403,0),"")&amp;IF(J19=9,RANK(L19,$AF$19:$AF$403,0),"")&amp;IF(J19=10,RANK(L19,$AG$19:$AG$403,0),"")&amp;IF(J19=11,RANK(L19,$AH$19:$AH$403,0),"")</f>
        <v>1</v>
      </c>
      <c r="AJ19" s="11">
        <f>AI19+1-1</f>
        <v>1</v>
      </c>
    </row>
    <row r="20" spans="1:36" x14ac:dyDescent="0.25">
      <c r="A20" s="1">
        <v>2</v>
      </c>
      <c r="B20" s="4">
        <v>48</v>
      </c>
      <c r="C20" s="9" t="s">
        <v>695</v>
      </c>
      <c r="D20" s="9" t="s">
        <v>186</v>
      </c>
      <c r="E20" s="9" t="s">
        <v>47</v>
      </c>
      <c r="F20" s="9">
        <v>1677155450</v>
      </c>
      <c r="G20" s="9" t="s">
        <v>28</v>
      </c>
      <c r="H20" s="27"/>
      <c r="I20" s="6">
        <v>10</v>
      </c>
      <c r="J20" s="6">
        <v>10</v>
      </c>
      <c r="K20" s="9">
        <v>75</v>
      </c>
      <c r="L20" s="7">
        <f>K20*100/(IF(J20=$A$8,$H$8,IF(J20=$A$9,$H$9,IF(J20=$A$10,$H$10,IF(J20=$A$11,$H$11,IF(J20=$A$12,$H$12,IF(J20=$A$13,$H$13,IF(J20=$A$14,$H$14,$H$15))))))))</f>
        <v>187.5</v>
      </c>
      <c r="M20" s="8" t="str">
        <f>IF(J20=4,RANK(L20,$AA$19:$AA$403,0)+COUNTIF($AA$1:AA19,AA20),"")&amp;IF(J20=5,RANK(L20,$AB$19:$AB$403,0)+COUNTIF($AB$1:AB19,AB20),"")&amp;IF(J20=6,RANK(L20,$AC$19:$AC$403,0)+COUNTIF($AC$1:AC19,AC20),"")&amp;IF(J20=7,RANK(L20,$AD$19:$AD$403,0)+COUNTIF($AD$1:AD19,AD20),"")&amp;IF(J20=8,RANK(L20,$AE$19:$AE$403,0)+COUNTIF($AE$1:AE19,AE20),"")&amp;IF(J20=9,RANK(L20,$AF$19:$AF$403,0)+COUNTIF($AF$1:AF19,AF20),"")&amp;IF(J20=10,RANK(L20,$AG$19:$AG$403,0)+COUNTIF($AG$1:AG19,AG20),"")&amp;IF(J20=11,RANK(L20,$AH$19:$AH$403,0)+COUNTIF($AH$1:AH19,AH20),"")</f>
        <v>2</v>
      </c>
      <c r="N20" s="9" t="s">
        <v>235</v>
      </c>
      <c r="Z20" s="10">
        <f t="shared" ref="Z20:Z63" si="4">IF(N20="победитель",1+J20,IF(N20="призер",100+J20,""))</f>
        <v>110</v>
      </c>
      <c r="AA20" s="10" t="str">
        <f t="shared" ref="AA20:AA63" si="5">IF(J20=4,L20,"")</f>
        <v/>
      </c>
      <c r="AB20" s="10" t="str">
        <f t="shared" ref="AB20:AB63" si="6">IF(J20=5,L20,"")</f>
        <v/>
      </c>
      <c r="AC20" s="10" t="str">
        <f t="shared" ref="AC20:AC63" si="7">IF(J20=6,L20,"")</f>
        <v/>
      </c>
      <c r="AD20" s="10" t="str">
        <f t="shared" ref="AD20:AD63" si="8">IF(J20=7,L20,"")</f>
        <v/>
      </c>
      <c r="AE20" s="10" t="str">
        <f t="shared" ref="AE20:AE63" si="9">IF(J20=8,L20,"")</f>
        <v/>
      </c>
      <c r="AF20" s="10" t="str">
        <f t="shared" ref="AF20:AF63" si="10">IF(J20=9,L20,"")</f>
        <v/>
      </c>
      <c r="AG20" s="10">
        <f t="shared" ref="AG20:AG63" si="11">IF(J20=10,L20,"")</f>
        <v>187.5</v>
      </c>
      <c r="AH20" s="10" t="str">
        <f t="shared" ref="AH20:AH63" si="12">IF(J20=11,L20,"")</f>
        <v/>
      </c>
      <c r="AI20" s="13" t="str">
        <f t="shared" ref="AI20:AI63" si="13">IF(J20=4,RANK(L20,$AA$19:$AA$403,0),"")&amp;IF(J20=5,RANK(L20,$AB$19:$AB$403,0),"")&amp;IF(J20=6,RANK(L20,$AC$19:$AC$403,0),"")&amp;IF(J20=7,RANK(L20,$AD$19:$AD$403,0),"")&amp;IF(J20=8,RANK(L20,$AE$19:$AE$403,0),"")&amp;IF(J20=9,RANK(L20,$AF$19:$AF$403,0),"")&amp;IF(J20=10,RANK(L20,$AG$19:$AG$403,0),"")&amp;IF(J20=11,RANK(L20,$AH$19:$AH$403,0),"")</f>
        <v>2</v>
      </c>
      <c r="AJ20" s="11">
        <f t="shared" ref="AJ20:AJ63" si="14">AI20+1-1</f>
        <v>2</v>
      </c>
    </row>
    <row r="21" spans="1:36" x14ac:dyDescent="0.25">
      <c r="A21" s="1">
        <v>3</v>
      </c>
      <c r="B21" s="4">
        <v>48</v>
      </c>
      <c r="C21" s="9" t="s">
        <v>532</v>
      </c>
      <c r="D21" s="9" t="s">
        <v>26</v>
      </c>
      <c r="E21" s="9" t="s">
        <v>65</v>
      </c>
      <c r="F21" s="9">
        <v>3000131358</v>
      </c>
      <c r="G21" s="9" t="s">
        <v>28</v>
      </c>
      <c r="H21" s="27"/>
      <c r="I21" s="6">
        <v>10</v>
      </c>
      <c r="J21" s="6">
        <v>10</v>
      </c>
      <c r="K21" s="9">
        <v>69</v>
      </c>
      <c r="L21" s="7">
        <f t="shared" ref="L21:L62" si="15">K21*100/(IF(J21=$A$8,$H$8,IF(J21=$A$9,$H$9,IF(J21=$A$10,$H$10,IF(J21=$A$11,$H$11,IF(J21=$A$12,$H$12,IF(J21=$A$13,$H$13,IF(J21=$A$14,$H$14,$H$15))))))))</f>
        <v>172.5</v>
      </c>
      <c r="M21" s="8" t="str">
        <f>IF(J21=4,RANK(L21,$AA$19:$AA$403,0)+COUNTIF($AA$1:AA20,AA21),"")&amp;IF(J21=5,RANK(L21,$AB$19:$AB$403,0)+COUNTIF($AB$1:AB20,AB21),"")&amp;IF(J21=6,RANK(L21,$AC$19:$AC$403,0)+COUNTIF($AC$1:AC20,AC21),"")&amp;IF(J21=7,RANK(L21,$AD$19:$AD$403,0)+COUNTIF($AD$1:AD20,AD21),"")&amp;IF(J21=8,RANK(L21,$AE$19:$AE$403,0)+COUNTIF($AE$1:AE20,AE21),"")&amp;IF(J21=9,RANK(L21,$AF$19:$AF$403,0)+COUNTIF($AF$1:AF20,AF21),"")&amp;IF(J21=10,RANK(L21,$AG$19:$AG$403,0)+COUNTIF($AG$1:AG20,AG21),"")&amp;IF(J21=11,RANK(L21,$AH$19:$AH$403,0)+COUNTIF($AH$1:AH20,AH21),"")</f>
        <v>3</v>
      </c>
      <c r="N21" s="9" t="s">
        <v>235</v>
      </c>
      <c r="Z21" s="10">
        <f t="shared" si="4"/>
        <v>110</v>
      </c>
      <c r="AA21" s="10" t="str">
        <f t="shared" si="5"/>
        <v/>
      </c>
      <c r="AB21" s="10" t="str">
        <f t="shared" si="6"/>
        <v/>
      </c>
      <c r="AC21" s="10" t="str">
        <f t="shared" si="7"/>
        <v/>
      </c>
      <c r="AD21" s="10" t="str">
        <f t="shared" si="8"/>
        <v/>
      </c>
      <c r="AE21" s="10" t="str">
        <f t="shared" si="9"/>
        <v/>
      </c>
      <c r="AF21" s="10" t="str">
        <f t="shared" si="10"/>
        <v/>
      </c>
      <c r="AG21" s="10">
        <f t="shared" si="11"/>
        <v>172.5</v>
      </c>
      <c r="AH21" s="10" t="str">
        <f t="shared" si="12"/>
        <v/>
      </c>
      <c r="AI21" s="13" t="str">
        <f t="shared" si="13"/>
        <v>3</v>
      </c>
      <c r="AJ21" s="11">
        <f t="shared" si="14"/>
        <v>3</v>
      </c>
    </row>
    <row r="22" spans="1:36" x14ac:dyDescent="0.25">
      <c r="A22" s="1">
        <v>4</v>
      </c>
      <c r="B22" s="4">
        <v>48</v>
      </c>
      <c r="C22" s="9" t="s">
        <v>696</v>
      </c>
      <c r="D22" s="9" t="s">
        <v>323</v>
      </c>
      <c r="E22" s="9" t="s">
        <v>47</v>
      </c>
      <c r="F22" s="9">
        <v>3319099272</v>
      </c>
      <c r="G22" s="9" t="s">
        <v>28</v>
      </c>
      <c r="H22" s="27"/>
      <c r="I22" s="6">
        <v>10</v>
      </c>
      <c r="J22" s="6">
        <v>10</v>
      </c>
      <c r="K22" s="9">
        <v>69</v>
      </c>
      <c r="L22" s="7">
        <f t="shared" si="15"/>
        <v>172.5</v>
      </c>
      <c r="M22" s="8" t="str">
        <f>IF(J22=4,RANK(L22,$AA$19:$AA$403,0)+COUNTIF($AA$1:AA21,AA22),"")&amp;IF(J22=5,RANK(L22,$AB$19:$AB$403,0)+COUNTIF($AB$1:AB21,AB22),"")&amp;IF(J22=6,RANK(L22,$AC$19:$AC$403,0)+COUNTIF($AC$1:AC21,AC22),"")&amp;IF(J22=7,RANK(L22,$AD$19:$AD$403,0)+COUNTIF($AD$1:AD21,AD22),"")&amp;IF(J22=8,RANK(L22,$AE$19:$AE$403,0)+COUNTIF($AE$1:AE21,AE22),"")&amp;IF(J22=9,RANK(L22,$AF$19:$AF$403,0)+COUNTIF($AF$1:AF21,AF22),"")&amp;IF(J22=10,RANK(L22,$AG$19:$AG$403,0)+COUNTIF($AG$1:AG21,AG22),"")&amp;IF(J22=11,RANK(L22,$AH$19:$AH$403,0)+COUNTIF($AH$1:AH21,AH22),"")</f>
        <v>4</v>
      </c>
      <c r="N22" s="9" t="s">
        <v>235</v>
      </c>
      <c r="Z22" s="10">
        <f t="shared" si="4"/>
        <v>110</v>
      </c>
      <c r="AA22" s="10" t="str">
        <f t="shared" si="5"/>
        <v/>
      </c>
      <c r="AB22" s="10" t="str">
        <f t="shared" si="6"/>
        <v/>
      </c>
      <c r="AC22" s="10" t="str">
        <f t="shared" si="7"/>
        <v/>
      </c>
      <c r="AD22" s="10" t="str">
        <f t="shared" si="8"/>
        <v/>
      </c>
      <c r="AE22" s="10" t="str">
        <f t="shared" si="9"/>
        <v/>
      </c>
      <c r="AF22" s="10" t="str">
        <f t="shared" si="10"/>
        <v/>
      </c>
      <c r="AG22" s="10">
        <f t="shared" si="11"/>
        <v>172.5</v>
      </c>
      <c r="AH22" s="10" t="str">
        <f t="shared" si="12"/>
        <v/>
      </c>
      <c r="AI22" s="13" t="str">
        <f t="shared" si="13"/>
        <v>3</v>
      </c>
      <c r="AJ22" s="11">
        <f t="shared" si="14"/>
        <v>3</v>
      </c>
    </row>
    <row r="23" spans="1:36" x14ac:dyDescent="0.25">
      <c r="A23" s="1">
        <v>5</v>
      </c>
      <c r="B23" s="4">
        <v>48</v>
      </c>
      <c r="C23" s="9" t="s">
        <v>697</v>
      </c>
      <c r="D23" s="9" t="s">
        <v>98</v>
      </c>
      <c r="E23" s="9" t="s">
        <v>180</v>
      </c>
      <c r="F23" s="9">
        <v>2231055561</v>
      </c>
      <c r="G23" s="9" t="s">
        <v>62</v>
      </c>
      <c r="H23" s="27"/>
      <c r="I23" s="6">
        <v>10</v>
      </c>
      <c r="J23" s="6">
        <v>10</v>
      </c>
      <c r="K23" s="9">
        <v>35</v>
      </c>
      <c r="L23" s="7">
        <f t="shared" si="15"/>
        <v>87.5</v>
      </c>
      <c r="M23" s="8" t="str">
        <f>IF(J23=4,RANK(L23,$AA$19:$AA$403,0)+COUNTIF($AA$1:AA22,AA23),"")&amp;IF(J23=5,RANK(L23,$AB$19:$AB$403,0)+COUNTIF($AB$1:AB22,AB23),"")&amp;IF(J23=6,RANK(L23,$AC$19:$AC$403,0)+COUNTIF($AC$1:AC22,AC23),"")&amp;IF(J23=7,RANK(L23,$AD$19:$AD$403,0)+COUNTIF($AD$1:AD22,AD23),"")&amp;IF(J23=8,RANK(L23,$AE$19:$AE$403,0)+COUNTIF($AE$1:AE22,AE23),"")&amp;IF(J23=9,RANK(L23,$AF$19:$AF$403,0)+COUNTIF($AF$1:AF22,AF23),"")&amp;IF(J23=10,RANK(L23,$AG$19:$AG$403,0)+COUNTIF($AG$1:AG22,AG23),"")&amp;IF(J23=11,RANK(L23,$AH$19:$AH$403,0)+COUNTIF($AH$1:AH22,AH23),"")</f>
        <v>5</v>
      </c>
      <c r="N23" s="9" t="s">
        <v>234</v>
      </c>
      <c r="Z23" s="10">
        <f t="shared" si="4"/>
        <v>11</v>
      </c>
      <c r="AA23" s="10" t="str">
        <f t="shared" si="5"/>
        <v/>
      </c>
      <c r="AB23" s="10" t="str">
        <f t="shared" si="6"/>
        <v/>
      </c>
      <c r="AC23" s="10" t="str">
        <f t="shared" si="7"/>
        <v/>
      </c>
      <c r="AD23" s="10" t="str">
        <f t="shared" si="8"/>
        <v/>
      </c>
      <c r="AE23" s="10" t="str">
        <f t="shared" si="9"/>
        <v/>
      </c>
      <c r="AF23" s="10" t="str">
        <f t="shared" si="10"/>
        <v/>
      </c>
      <c r="AG23" s="10">
        <f t="shared" si="11"/>
        <v>87.5</v>
      </c>
      <c r="AH23" s="10" t="str">
        <f t="shared" si="12"/>
        <v/>
      </c>
      <c r="AI23" s="13" t="str">
        <f t="shared" si="13"/>
        <v>5</v>
      </c>
      <c r="AJ23" s="11">
        <f t="shared" si="14"/>
        <v>5</v>
      </c>
    </row>
    <row r="24" spans="1:36" x14ac:dyDescent="0.25">
      <c r="A24" s="1">
        <v>6</v>
      </c>
      <c r="B24" s="4">
        <v>48</v>
      </c>
      <c r="C24" s="9" t="s">
        <v>698</v>
      </c>
      <c r="D24" s="9" t="s">
        <v>39</v>
      </c>
      <c r="E24" s="9" t="s">
        <v>52</v>
      </c>
      <c r="F24" s="9">
        <v>491633972</v>
      </c>
      <c r="G24" s="9" t="s">
        <v>41</v>
      </c>
      <c r="H24" s="27"/>
      <c r="I24" s="6">
        <v>10</v>
      </c>
      <c r="J24" s="6">
        <v>10</v>
      </c>
      <c r="K24" s="9">
        <v>33</v>
      </c>
      <c r="L24" s="7">
        <f t="shared" si="15"/>
        <v>82.5</v>
      </c>
      <c r="M24" s="8" t="str">
        <f>IF(J24=4,RANK(L24,$AA$19:$AA$403,0)+COUNTIF($AA$1:AA23,AA24),"")&amp;IF(J24=5,RANK(L24,$AB$19:$AB$403,0)+COUNTIF($AB$1:AB23,AB24),"")&amp;IF(J24=6,RANK(L24,$AC$19:$AC$403,0)+COUNTIF($AC$1:AC23,AC24),"")&amp;IF(J24=7,RANK(L24,$AD$19:$AD$403,0)+COUNTIF($AD$1:AD23,AD24),"")&amp;IF(J24=8,RANK(L24,$AE$19:$AE$403,0)+COUNTIF($AE$1:AE23,AE24),"")&amp;IF(J24=9,RANK(L24,$AF$19:$AF$403,0)+COUNTIF($AF$1:AF23,AF24),"")&amp;IF(J24=10,RANK(L24,$AG$19:$AG$403,0)+COUNTIF($AG$1:AG23,AG24),"")&amp;IF(J24=11,RANK(L24,$AH$19:$AH$403,0)+COUNTIF($AH$1:AH23,AH24),"")</f>
        <v>6</v>
      </c>
      <c r="N24" s="9" t="s">
        <v>234</v>
      </c>
      <c r="Z24" s="10">
        <f t="shared" si="4"/>
        <v>11</v>
      </c>
      <c r="AA24" s="10" t="str">
        <f t="shared" si="5"/>
        <v/>
      </c>
      <c r="AB24" s="10" t="str">
        <f t="shared" si="6"/>
        <v/>
      </c>
      <c r="AC24" s="10" t="str">
        <f t="shared" si="7"/>
        <v/>
      </c>
      <c r="AD24" s="10" t="str">
        <f t="shared" si="8"/>
        <v/>
      </c>
      <c r="AE24" s="10" t="str">
        <f t="shared" si="9"/>
        <v/>
      </c>
      <c r="AF24" s="10" t="str">
        <f t="shared" si="10"/>
        <v/>
      </c>
      <c r="AG24" s="10">
        <f t="shared" si="11"/>
        <v>82.5</v>
      </c>
      <c r="AH24" s="10" t="str">
        <f t="shared" si="12"/>
        <v/>
      </c>
      <c r="AI24" s="13" t="str">
        <f t="shared" si="13"/>
        <v>6</v>
      </c>
      <c r="AJ24" s="11">
        <f t="shared" si="14"/>
        <v>6</v>
      </c>
    </row>
    <row r="25" spans="1:36" x14ac:dyDescent="0.25">
      <c r="A25" s="1">
        <v>7</v>
      </c>
      <c r="B25" s="4">
        <v>48</v>
      </c>
      <c r="C25" s="9" t="s">
        <v>699</v>
      </c>
      <c r="D25" s="9" t="s">
        <v>173</v>
      </c>
      <c r="E25" s="9" t="s">
        <v>128</v>
      </c>
      <c r="F25" s="9">
        <v>3880119699</v>
      </c>
      <c r="G25" s="9" t="s">
        <v>41</v>
      </c>
      <c r="H25" s="27"/>
      <c r="I25" s="6">
        <v>10</v>
      </c>
      <c r="J25" s="6">
        <v>10</v>
      </c>
      <c r="K25" s="9">
        <v>28</v>
      </c>
      <c r="L25" s="7">
        <f t="shared" si="15"/>
        <v>70</v>
      </c>
      <c r="M25" s="8" t="str">
        <f>IF(J25=4,RANK(L25,$AA$19:$AA$403,0)+COUNTIF($AA$1:AA24,AA25),"")&amp;IF(J25=5,RANK(L25,$AB$19:$AB$403,0)+COUNTIF($AB$1:AB24,AB25),"")&amp;IF(J25=6,RANK(L25,$AC$19:$AC$403,0)+COUNTIF($AC$1:AC24,AC25),"")&amp;IF(J25=7,RANK(L25,$AD$19:$AD$403,0)+COUNTIF($AD$1:AD24,AD25),"")&amp;IF(J25=8,RANK(L25,$AE$19:$AE$403,0)+COUNTIF($AE$1:AE24,AE25),"")&amp;IF(J25=9,RANK(L25,$AF$19:$AF$403,0)+COUNTIF($AF$1:AF24,AF25),"")&amp;IF(J25=10,RANK(L25,$AG$19:$AG$403,0)+COUNTIF($AG$1:AG24,AG25),"")&amp;IF(J25=11,RANK(L25,$AH$19:$AH$403,0)+COUNTIF($AH$1:AH24,AH25),"")</f>
        <v>7</v>
      </c>
      <c r="N25" s="9" t="s">
        <v>235</v>
      </c>
      <c r="Z25" s="10">
        <f t="shared" si="4"/>
        <v>110</v>
      </c>
      <c r="AA25" s="10" t="str">
        <f t="shared" si="5"/>
        <v/>
      </c>
      <c r="AB25" s="10" t="str">
        <f t="shared" si="6"/>
        <v/>
      </c>
      <c r="AC25" s="10" t="str">
        <f t="shared" si="7"/>
        <v/>
      </c>
      <c r="AD25" s="10" t="str">
        <f t="shared" si="8"/>
        <v/>
      </c>
      <c r="AE25" s="10" t="str">
        <f t="shared" si="9"/>
        <v/>
      </c>
      <c r="AF25" s="10" t="str">
        <f t="shared" si="10"/>
        <v/>
      </c>
      <c r="AG25" s="10">
        <f t="shared" si="11"/>
        <v>70</v>
      </c>
      <c r="AH25" s="10" t="str">
        <f t="shared" si="12"/>
        <v/>
      </c>
      <c r="AI25" s="13" t="str">
        <f t="shared" si="13"/>
        <v>7</v>
      </c>
      <c r="AJ25" s="11">
        <f t="shared" si="14"/>
        <v>7</v>
      </c>
    </row>
    <row r="26" spans="1:36" x14ac:dyDescent="0.25">
      <c r="A26" s="1">
        <v>8</v>
      </c>
      <c r="B26" s="4">
        <v>48</v>
      </c>
      <c r="C26" s="9" t="s">
        <v>700</v>
      </c>
      <c r="D26" s="9" t="s">
        <v>701</v>
      </c>
      <c r="E26" s="9" t="s">
        <v>47</v>
      </c>
      <c r="F26" s="9">
        <v>1584175433</v>
      </c>
      <c r="G26" s="9" t="s">
        <v>62</v>
      </c>
      <c r="H26" s="27"/>
      <c r="I26" s="6">
        <v>10</v>
      </c>
      <c r="J26" s="6">
        <v>10</v>
      </c>
      <c r="K26" s="9">
        <v>27</v>
      </c>
      <c r="L26" s="7">
        <f t="shared" si="15"/>
        <v>67.5</v>
      </c>
      <c r="M26" s="8" t="str">
        <f>IF(J26=4,RANK(L26,$AA$19:$AA$403,0)+COUNTIF($AA$1:AA25,AA26),"")&amp;IF(J26=5,RANK(L26,$AB$19:$AB$403,0)+COUNTIF($AB$1:AB25,AB26),"")&amp;IF(J26=6,RANK(L26,$AC$19:$AC$403,0)+COUNTIF($AC$1:AC25,AC26),"")&amp;IF(J26=7,RANK(L26,$AD$19:$AD$403,0)+COUNTIF($AD$1:AD25,AD26),"")&amp;IF(J26=8,RANK(L26,$AE$19:$AE$403,0)+COUNTIF($AE$1:AE25,AE26),"")&amp;IF(J26=9,RANK(L26,$AF$19:$AF$403,0)+COUNTIF($AF$1:AF25,AF26),"")&amp;IF(J26=10,RANK(L26,$AG$19:$AG$403,0)+COUNTIF($AG$1:AG25,AG26),"")&amp;IF(J26=11,RANK(L26,$AH$19:$AH$403,0)+COUNTIF($AH$1:AH25,AH26),"")</f>
        <v>8</v>
      </c>
      <c r="N26" s="9" t="s">
        <v>235</v>
      </c>
      <c r="Z26" s="10">
        <f t="shared" si="4"/>
        <v>110</v>
      </c>
      <c r="AA26" s="10" t="str">
        <f t="shared" si="5"/>
        <v/>
      </c>
      <c r="AB26" s="10" t="str">
        <f t="shared" si="6"/>
        <v/>
      </c>
      <c r="AC26" s="10" t="str">
        <f t="shared" si="7"/>
        <v/>
      </c>
      <c r="AD26" s="10" t="str">
        <f t="shared" si="8"/>
        <v/>
      </c>
      <c r="AE26" s="10" t="str">
        <f t="shared" si="9"/>
        <v/>
      </c>
      <c r="AF26" s="10" t="str">
        <f t="shared" si="10"/>
        <v/>
      </c>
      <c r="AG26" s="10">
        <f t="shared" si="11"/>
        <v>67.5</v>
      </c>
      <c r="AH26" s="10" t="str">
        <f t="shared" si="12"/>
        <v/>
      </c>
      <c r="AI26" s="13" t="str">
        <f t="shared" si="13"/>
        <v>8</v>
      </c>
      <c r="AJ26" s="11">
        <f t="shared" si="14"/>
        <v>8</v>
      </c>
    </row>
    <row r="27" spans="1:36" x14ac:dyDescent="0.25">
      <c r="A27" s="1">
        <v>9</v>
      </c>
      <c r="B27" s="4">
        <v>48</v>
      </c>
      <c r="C27" s="9" t="s">
        <v>493</v>
      </c>
      <c r="D27" s="9" t="s">
        <v>26</v>
      </c>
      <c r="E27" s="9" t="s">
        <v>47</v>
      </c>
      <c r="F27" s="9">
        <v>2544941342</v>
      </c>
      <c r="G27" s="9" t="s">
        <v>62</v>
      </c>
      <c r="H27" s="27"/>
      <c r="I27" s="6">
        <v>10</v>
      </c>
      <c r="J27" s="6">
        <v>10</v>
      </c>
      <c r="K27" s="9">
        <v>27</v>
      </c>
      <c r="L27" s="7">
        <f t="shared" si="15"/>
        <v>67.5</v>
      </c>
      <c r="M27" s="8" t="str">
        <f>IF(J27=4,RANK(L27,$AA$19:$AA$403,0)+COUNTIF($AA$1:AA26,AA27),"")&amp;IF(J27=5,RANK(L27,$AB$19:$AB$403,0)+COUNTIF($AB$1:AB26,AB27),"")&amp;IF(J27=6,RANK(L27,$AC$19:$AC$403,0)+COUNTIF($AC$1:AC26,AC27),"")&amp;IF(J27=7,RANK(L27,$AD$19:$AD$403,0)+COUNTIF($AD$1:AD26,AD27),"")&amp;IF(J27=8,RANK(L27,$AE$19:$AE$403,0)+COUNTIF($AE$1:AE26,AE27),"")&amp;IF(J27=9,RANK(L27,$AF$19:$AF$403,0)+COUNTIF($AF$1:AF26,AF27),"")&amp;IF(J27=10,RANK(L27,$AG$19:$AG$403,0)+COUNTIF($AG$1:AG26,AG27),"")&amp;IF(J27=11,RANK(L27,$AH$19:$AH$403,0)+COUNTIF($AH$1:AH26,AH27),"")</f>
        <v>9</v>
      </c>
      <c r="N27" s="9" t="s">
        <v>235</v>
      </c>
      <c r="Z27" s="10">
        <f t="shared" si="4"/>
        <v>110</v>
      </c>
      <c r="AA27" s="10" t="str">
        <f t="shared" si="5"/>
        <v/>
      </c>
      <c r="AB27" s="10" t="str">
        <f t="shared" si="6"/>
        <v/>
      </c>
      <c r="AC27" s="10" t="str">
        <f t="shared" si="7"/>
        <v/>
      </c>
      <c r="AD27" s="10" t="str">
        <f t="shared" si="8"/>
        <v/>
      </c>
      <c r="AE27" s="10" t="str">
        <f t="shared" si="9"/>
        <v/>
      </c>
      <c r="AF27" s="10" t="str">
        <f t="shared" si="10"/>
        <v/>
      </c>
      <c r="AG27" s="10">
        <f t="shared" si="11"/>
        <v>67.5</v>
      </c>
      <c r="AH27" s="10" t="str">
        <f t="shared" si="12"/>
        <v/>
      </c>
      <c r="AI27" s="13" t="str">
        <f t="shared" si="13"/>
        <v>8</v>
      </c>
      <c r="AJ27" s="11">
        <f t="shared" si="14"/>
        <v>8</v>
      </c>
    </row>
    <row r="28" spans="1:36" x14ac:dyDescent="0.25">
      <c r="A28" s="1">
        <v>10</v>
      </c>
      <c r="B28" s="4">
        <v>48</v>
      </c>
      <c r="C28" s="9" t="s">
        <v>702</v>
      </c>
      <c r="D28" s="9" t="s">
        <v>101</v>
      </c>
      <c r="E28" s="9" t="s">
        <v>65</v>
      </c>
      <c r="F28" s="9">
        <v>3581120273</v>
      </c>
      <c r="G28" s="9" t="s">
        <v>41</v>
      </c>
      <c r="H28" s="27"/>
      <c r="I28" s="6">
        <v>10</v>
      </c>
      <c r="J28" s="6">
        <v>10</v>
      </c>
      <c r="K28" s="9">
        <v>27</v>
      </c>
      <c r="L28" s="7">
        <f t="shared" si="15"/>
        <v>67.5</v>
      </c>
      <c r="M28" s="8" t="str">
        <f>IF(J28=4,RANK(L28,$AA$19:$AA$403,0)+COUNTIF($AA$1:AA27,AA28),"")&amp;IF(J28=5,RANK(L28,$AB$19:$AB$403,0)+COUNTIF($AB$1:AB27,AB28),"")&amp;IF(J28=6,RANK(L28,$AC$19:$AC$403,0)+COUNTIF($AC$1:AC27,AC28),"")&amp;IF(J28=7,RANK(L28,$AD$19:$AD$403,0)+COUNTIF($AD$1:AD27,AD28),"")&amp;IF(J28=8,RANK(L28,$AE$19:$AE$403,0)+COUNTIF($AE$1:AE27,AE28),"")&amp;IF(J28=9,RANK(L28,$AF$19:$AF$403,0)+COUNTIF($AF$1:AF27,AF28),"")&amp;IF(J28=10,RANK(L28,$AG$19:$AG$403,0)+COUNTIF($AG$1:AG27,AG28),"")&amp;IF(J28=11,RANK(L28,$AH$19:$AH$403,0)+COUNTIF($AH$1:AH27,AH28),"")</f>
        <v>10</v>
      </c>
      <c r="N28" s="9" t="s">
        <v>235</v>
      </c>
      <c r="Z28" s="10">
        <f t="shared" si="4"/>
        <v>110</v>
      </c>
      <c r="AA28" s="10" t="str">
        <f t="shared" si="5"/>
        <v/>
      </c>
      <c r="AB28" s="10" t="str">
        <f t="shared" si="6"/>
        <v/>
      </c>
      <c r="AC28" s="10" t="str">
        <f t="shared" si="7"/>
        <v/>
      </c>
      <c r="AD28" s="10" t="str">
        <f t="shared" si="8"/>
        <v/>
      </c>
      <c r="AE28" s="10" t="str">
        <f t="shared" si="9"/>
        <v/>
      </c>
      <c r="AF28" s="10" t="str">
        <f t="shared" si="10"/>
        <v/>
      </c>
      <c r="AG28" s="10">
        <f t="shared" si="11"/>
        <v>67.5</v>
      </c>
      <c r="AH28" s="10" t="str">
        <f t="shared" si="12"/>
        <v/>
      </c>
      <c r="AI28" s="13" t="str">
        <f t="shared" si="13"/>
        <v>8</v>
      </c>
      <c r="AJ28" s="11">
        <f t="shared" si="14"/>
        <v>8</v>
      </c>
    </row>
    <row r="29" spans="1:36" x14ac:dyDescent="0.25">
      <c r="A29" s="1">
        <v>11</v>
      </c>
      <c r="B29" s="4">
        <v>48</v>
      </c>
      <c r="C29" s="9" t="s">
        <v>703</v>
      </c>
      <c r="D29" s="9" t="s">
        <v>39</v>
      </c>
      <c r="E29" s="9" t="s">
        <v>99</v>
      </c>
      <c r="F29" s="9">
        <v>801376241</v>
      </c>
      <c r="G29" s="9" t="s">
        <v>62</v>
      </c>
      <c r="H29" s="27"/>
      <c r="I29" s="6">
        <v>10</v>
      </c>
      <c r="J29" s="6">
        <v>10</v>
      </c>
      <c r="K29" s="9">
        <v>27</v>
      </c>
      <c r="L29" s="7">
        <f t="shared" si="15"/>
        <v>67.5</v>
      </c>
      <c r="M29" s="8" t="str">
        <f>IF(J29=4,RANK(L29,$AA$19:$AA$403,0)+COUNTIF($AA$1:AA28,AA29),"")&amp;IF(J29=5,RANK(L29,$AB$19:$AB$403,0)+COUNTIF($AB$1:AB28,AB29),"")&amp;IF(J29=6,RANK(L29,$AC$19:$AC$403,0)+COUNTIF($AC$1:AC28,AC29),"")&amp;IF(J29=7,RANK(L29,$AD$19:$AD$403,0)+COUNTIF($AD$1:AD28,AD29),"")&amp;IF(J29=8,RANK(L29,$AE$19:$AE$403,0)+COUNTIF($AE$1:AE28,AE29),"")&amp;IF(J29=9,RANK(L29,$AF$19:$AF$403,0)+COUNTIF($AF$1:AF28,AF29),"")&amp;IF(J29=10,RANK(L29,$AG$19:$AG$403,0)+COUNTIF($AG$1:AG28,AG29),"")&amp;IF(J29=11,RANK(L29,$AH$19:$AH$403,0)+COUNTIF($AH$1:AH28,AH29),"")</f>
        <v>11</v>
      </c>
      <c r="N29" s="9" t="s">
        <v>235</v>
      </c>
      <c r="Z29" s="10">
        <f t="shared" si="4"/>
        <v>110</v>
      </c>
      <c r="AA29" s="10" t="str">
        <f t="shared" si="5"/>
        <v/>
      </c>
      <c r="AB29" s="10" t="str">
        <f t="shared" si="6"/>
        <v/>
      </c>
      <c r="AC29" s="10" t="str">
        <f t="shared" si="7"/>
        <v/>
      </c>
      <c r="AD29" s="10" t="str">
        <f t="shared" si="8"/>
        <v/>
      </c>
      <c r="AE29" s="10" t="str">
        <f t="shared" si="9"/>
        <v/>
      </c>
      <c r="AF29" s="10" t="str">
        <f t="shared" si="10"/>
        <v/>
      </c>
      <c r="AG29" s="10">
        <f t="shared" si="11"/>
        <v>67.5</v>
      </c>
      <c r="AH29" s="10" t="str">
        <f t="shared" si="12"/>
        <v/>
      </c>
      <c r="AI29" s="13" t="str">
        <f t="shared" si="13"/>
        <v>8</v>
      </c>
      <c r="AJ29" s="11">
        <f t="shared" si="14"/>
        <v>8</v>
      </c>
    </row>
    <row r="30" spans="1:36" x14ac:dyDescent="0.25">
      <c r="A30" s="1">
        <v>12</v>
      </c>
      <c r="B30" s="4">
        <v>48</v>
      </c>
      <c r="C30" s="9" t="s">
        <v>279</v>
      </c>
      <c r="D30" s="9" t="s">
        <v>98</v>
      </c>
      <c r="E30" s="9" t="s">
        <v>27</v>
      </c>
      <c r="F30" s="9">
        <v>1364525833</v>
      </c>
      <c r="G30" s="9" t="s">
        <v>62</v>
      </c>
      <c r="H30" s="27"/>
      <c r="I30" s="6">
        <v>10</v>
      </c>
      <c r="J30" s="6">
        <v>10</v>
      </c>
      <c r="K30" s="9">
        <v>24</v>
      </c>
      <c r="L30" s="7">
        <f t="shared" si="15"/>
        <v>60</v>
      </c>
      <c r="M30" s="8" t="str">
        <f>IF(J30=4,RANK(L30,$AA$19:$AA$403,0)+COUNTIF($AA$1:AA29,AA30),"")&amp;IF(J30=5,RANK(L30,$AB$19:$AB$403,0)+COUNTIF($AB$1:AB29,AB30),"")&amp;IF(J30=6,RANK(L30,$AC$19:$AC$403,0)+COUNTIF($AC$1:AC29,AC30),"")&amp;IF(J30=7,RANK(L30,$AD$19:$AD$403,0)+COUNTIF($AD$1:AD29,AD30),"")&amp;IF(J30=8,RANK(L30,$AE$19:$AE$403,0)+COUNTIF($AE$1:AE29,AE30),"")&amp;IF(J30=9,RANK(L30,$AF$19:$AF$403,0)+COUNTIF($AF$1:AF29,AF30),"")&amp;IF(J30=10,RANK(L30,$AG$19:$AG$403,0)+COUNTIF($AG$1:AG29,AG30),"")&amp;IF(J30=11,RANK(L30,$AH$19:$AH$403,0)+COUNTIF($AH$1:AH29,AH30),"")</f>
        <v>12</v>
      </c>
      <c r="N30" s="9" t="s">
        <v>236</v>
      </c>
      <c r="Z30" s="10" t="str">
        <f t="shared" si="4"/>
        <v/>
      </c>
      <c r="AA30" s="10" t="str">
        <f t="shared" si="5"/>
        <v/>
      </c>
      <c r="AB30" s="10" t="str">
        <f t="shared" si="6"/>
        <v/>
      </c>
      <c r="AC30" s="10" t="str">
        <f t="shared" si="7"/>
        <v/>
      </c>
      <c r="AD30" s="10" t="str">
        <f t="shared" si="8"/>
        <v/>
      </c>
      <c r="AE30" s="10" t="str">
        <f t="shared" si="9"/>
        <v/>
      </c>
      <c r="AF30" s="10" t="str">
        <f t="shared" si="10"/>
        <v/>
      </c>
      <c r="AG30" s="10">
        <f t="shared" si="11"/>
        <v>60</v>
      </c>
      <c r="AH30" s="10" t="str">
        <f t="shared" si="12"/>
        <v/>
      </c>
      <c r="AI30" s="13" t="str">
        <f t="shared" si="13"/>
        <v>12</v>
      </c>
      <c r="AJ30" s="11">
        <f t="shared" si="14"/>
        <v>12</v>
      </c>
    </row>
    <row r="31" spans="1:36" x14ac:dyDescent="0.25">
      <c r="A31" s="1">
        <v>13</v>
      </c>
      <c r="B31" s="4">
        <v>48</v>
      </c>
      <c r="C31" s="9" t="s">
        <v>214</v>
      </c>
      <c r="D31" s="9" t="s">
        <v>230</v>
      </c>
      <c r="E31" s="9" t="s">
        <v>215</v>
      </c>
      <c r="F31" s="9">
        <v>1876472840</v>
      </c>
      <c r="G31" s="9" t="s">
        <v>43</v>
      </c>
      <c r="H31" s="27"/>
      <c r="I31" s="6">
        <v>10</v>
      </c>
      <c r="J31" s="6">
        <v>10</v>
      </c>
      <c r="K31" s="9">
        <v>24</v>
      </c>
      <c r="L31" s="7">
        <f t="shared" si="15"/>
        <v>60</v>
      </c>
      <c r="M31" s="8" t="str">
        <f>IF(J31=4,RANK(L31,$AA$19:$AA$403,0)+COUNTIF($AA$1:AA30,AA31),"")&amp;IF(J31=5,RANK(L31,$AB$19:$AB$403,0)+COUNTIF($AB$1:AB30,AB31),"")&amp;IF(J31=6,RANK(L31,$AC$19:$AC$403,0)+COUNTIF($AC$1:AC30,AC31),"")&amp;IF(J31=7,RANK(L31,$AD$19:$AD$403,0)+COUNTIF($AD$1:AD30,AD31),"")&amp;IF(J31=8,RANK(L31,$AE$19:$AE$403,0)+COUNTIF($AE$1:AE30,AE31),"")&amp;IF(J31=9,RANK(L31,$AF$19:$AF$403,0)+COUNTIF($AF$1:AF30,AF31),"")&amp;IF(J31=10,RANK(L31,$AG$19:$AG$403,0)+COUNTIF($AG$1:AG30,AG31),"")&amp;IF(J31=11,RANK(L31,$AH$19:$AH$403,0)+COUNTIF($AH$1:AH30,AH31),"")</f>
        <v>13</v>
      </c>
      <c r="N31" s="9" t="s">
        <v>234</v>
      </c>
      <c r="Z31" s="10">
        <f t="shared" si="4"/>
        <v>11</v>
      </c>
      <c r="AA31" s="10" t="str">
        <f t="shared" si="5"/>
        <v/>
      </c>
      <c r="AB31" s="10" t="str">
        <f t="shared" si="6"/>
        <v/>
      </c>
      <c r="AC31" s="10" t="str">
        <f t="shared" si="7"/>
        <v/>
      </c>
      <c r="AD31" s="10" t="str">
        <f t="shared" si="8"/>
        <v/>
      </c>
      <c r="AE31" s="10" t="str">
        <f t="shared" si="9"/>
        <v/>
      </c>
      <c r="AF31" s="10" t="str">
        <f t="shared" si="10"/>
        <v/>
      </c>
      <c r="AG31" s="10">
        <f t="shared" si="11"/>
        <v>60</v>
      </c>
      <c r="AH31" s="10" t="str">
        <f t="shared" si="12"/>
        <v/>
      </c>
      <c r="AI31" s="13" t="str">
        <f t="shared" si="13"/>
        <v>12</v>
      </c>
      <c r="AJ31" s="11">
        <f t="shared" si="14"/>
        <v>12</v>
      </c>
    </row>
    <row r="32" spans="1:36" x14ac:dyDescent="0.25">
      <c r="A32" s="1">
        <v>14</v>
      </c>
      <c r="B32" s="4">
        <v>48</v>
      </c>
      <c r="C32" s="9" t="s">
        <v>704</v>
      </c>
      <c r="D32" s="9" t="s">
        <v>230</v>
      </c>
      <c r="E32" s="9" t="s">
        <v>40</v>
      </c>
      <c r="F32" s="9">
        <v>812685470</v>
      </c>
      <c r="G32" s="9" t="s">
        <v>62</v>
      </c>
      <c r="H32" s="27"/>
      <c r="I32" s="6">
        <v>10</v>
      </c>
      <c r="J32" s="6">
        <v>10</v>
      </c>
      <c r="K32" s="9">
        <v>23</v>
      </c>
      <c r="L32" s="7">
        <f t="shared" si="15"/>
        <v>57.5</v>
      </c>
      <c r="M32" s="8" t="str">
        <f>IF(J32=4,RANK(L32,$AA$19:$AA$403,0)+COUNTIF($AA$1:AA31,AA32),"")&amp;IF(J32=5,RANK(L32,$AB$19:$AB$403,0)+COUNTIF($AB$1:AB31,AB32),"")&amp;IF(J32=6,RANK(L32,$AC$19:$AC$403,0)+COUNTIF($AC$1:AC31,AC32),"")&amp;IF(J32=7,RANK(L32,$AD$19:$AD$403,0)+COUNTIF($AD$1:AD31,AD32),"")&amp;IF(J32=8,RANK(L32,$AE$19:$AE$403,0)+COUNTIF($AE$1:AE31,AE32),"")&amp;IF(J32=9,RANK(L32,$AF$19:$AF$403,0)+COUNTIF($AF$1:AF31,AF32),"")&amp;IF(J32=10,RANK(L32,$AG$19:$AG$403,0)+COUNTIF($AG$1:AG31,AG32),"")&amp;IF(J32=11,RANK(L32,$AH$19:$AH$403,0)+COUNTIF($AH$1:AH31,AH32),"")</f>
        <v>14</v>
      </c>
      <c r="N32" s="9" t="s">
        <v>236</v>
      </c>
      <c r="Z32" s="10" t="str">
        <f t="shared" si="4"/>
        <v/>
      </c>
      <c r="AA32" s="10" t="str">
        <f t="shared" si="5"/>
        <v/>
      </c>
      <c r="AB32" s="10" t="str">
        <f t="shared" si="6"/>
        <v/>
      </c>
      <c r="AC32" s="10" t="str">
        <f t="shared" si="7"/>
        <v/>
      </c>
      <c r="AD32" s="10" t="str">
        <f t="shared" si="8"/>
        <v/>
      </c>
      <c r="AE32" s="10" t="str">
        <f t="shared" si="9"/>
        <v/>
      </c>
      <c r="AF32" s="10" t="str">
        <f t="shared" si="10"/>
        <v/>
      </c>
      <c r="AG32" s="10">
        <f t="shared" si="11"/>
        <v>57.5</v>
      </c>
      <c r="AH32" s="10" t="str">
        <f t="shared" si="12"/>
        <v/>
      </c>
      <c r="AI32" s="13" t="str">
        <f t="shared" si="13"/>
        <v>14</v>
      </c>
      <c r="AJ32" s="11">
        <f t="shared" si="14"/>
        <v>14</v>
      </c>
    </row>
    <row r="33" spans="1:36" x14ac:dyDescent="0.25">
      <c r="A33" s="1">
        <v>15</v>
      </c>
      <c r="B33" s="4">
        <v>48</v>
      </c>
      <c r="C33" s="9" t="s">
        <v>705</v>
      </c>
      <c r="D33" s="9" t="s">
        <v>344</v>
      </c>
      <c r="E33" s="9" t="s">
        <v>706</v>
      </c>
      <c r="F33" s="9">
        <v>3330836418</v>
      </c>
      <c r="G33" s="9" t="s">
        <v>62</v>
      </c>
      <c r="H33" s="27"/>
      <c r="I33" s="6">
        <v>10</v>
      </c>
      <c r="J33" s="6">
        <v>10</v>
      </c>
      <c r="K33" s="9">
        <v>23</v>
      </c>
      <c r="L33" s="7">
        <f t="shared" si="15"/>
        <v>57.5</v>
      </c>
      <c r="M33" s="8" t="str">
        <f>IF(J33=4,RANK(L33,$AA$19:$AA$403,0)+COUNTIF($AA$1:AA32,AA33),"")&amp;IF(J33=5,RANK(L33,$AB$19:$AB$403,0)+COUNTIF($AB$1:AB32,AB33),"")&amp;IF(J33=6,RANK(L33,$AC$19:$AC$403,0)+COUNTIF($AC$1:AC32,AC33),"")&amp;IF(J33=7,RANK(L33,$AD$19:$AD$403,0)+COUNTIF($AD$1:AD32,AD33),"")&amp;IF(J33=8,RANK(L33,$AE$19:$AE$403,0)+COUNTIF($AE$1:AE32,AE33),"")&amp;IF(J33=9,RANK(L33,$AF$19:$AF$403,0)+COUNTIF($AF$1:AF32,AF33),"")&amp;IF(J33=10,RANK(L33,$AG$19:$AG$403,0)+COUNTIF($AG$1:AG32,AG33),"")&amp;IF(J33=11,RANK(L33,$AH$19:$AH$403,0)+COUNTIF($AH$1:AH32,AH33),"")</f>
        <v>15</v>
      </c>
      <c r="N33" s="9" t="s">
        <v>236</v>
      </c>
      <c r="Z33" s="10" t="str">
        <f t="shared" si="4"/>
        <v/>
      </c>
      <c r="AA33" s="10" t="str">
        <f t="shared" si="5"/>
        <v/>
      </c>
      <c r="AB33" s="10" t="str">
        <f t="shared" si="6"/>
        <v/>
      </c>
      <c r="AC33" s="10" t="str">
        <f t="shared" si="7"/>
        <v/>
      </c>
      <c r="AD33" s="10" t="str">
        <f t="shared" si="8"/>
        <v/>
      </c>
      <c r="AE33" s="10" t="str">
        <f t="shared" si="9"/>
        <v/>
      </c>
      <c r="AF33" s="10" t="str">
        <f t="shared" si="10"/>
        <v/>
      </c>
      <c r="AG33" s="10">
        <f t="shared" si="11"/>
        <v>57.5</v>
      </c>
      <c r="AH33" s="10" t="str">
        <f t="shared" si="12"/>
        <v/>
      </c>
      <c r="AI33" s="13" t="str">
        <f t="shared" si="13"/>
        <v>14</v>
      </c>
      <c r="AJ33" s="11">
        <f t="shared" si="14"/>
        <v>14</v>
      </c>
    </row>
    <row r="34" spans="1:36" x14ac:dyDescent="0.25">
      <c r="A34" s="1">
        <v>16</v>
      </c>
      <c r="B34" s="4">
        <v>48</v>
      </c>
      <c r="C34" s="9" t="s">
        <v>707</v>
      </c>
      <c r="D34" s="9" t="s">
        <v>55</v>
      </c>
      <c r="E34" s="9" t="s">
        <v>37</v>
      </c>
      <c r="F34" s="9">
        <v>2503433346</v>
      </c>
      <c r="G34" s="9" t="s">
        <v>43</v>
      </c>
      <c r="H34" s="27"/>
      <c r="I34" s="6">
        <v>10</v>
      </c>
      <c r="J34" s="6">
        <v>10</v>
      </c>
      <c r="K34" s="9">
        <v>22</v>
      </c>
      <c r="L34" s="7">
        <f t="shared" si="15"/>
        <v>55</v>
      </c>
      <c r="M34" s="8" t="str">
        <f>IF(J34=4,RANK(L34,$AA$19:$AA$403,0)+COUNTIF($AA$1:AA33,AA34),"")&amp;IF(J34=5,RANK(L34,$AB$19:$AB$403,0)+COUNTIF($AB$1:AB33,AB34),"")&amp;IF(J34=6,RANK(L34,$AC$19:$AC$403,0)+COUNTIF($AC$1:AC33,AC34),"")&amp;IF(J34=7,RANK(L34,$AD$19:$AD$403,0)+COUNTIF($AD$1:AD33,AD34),"")&amp;IF(J34=8,RANK(L34,$AE$19:$AE$403,0)+COUNTIF($AE$1:AE33,AE34),"")&amp;IF(J34=9,RANK(L34,$AF$19:$AF$403,0)+COUNTIF($AF$1:AF33,AF34),"")&amp;IF(J34=10,RANK(L34,$AG$19:$AG$403,0)+COUNTIF($AG$1:AG33,AG34),"")&amp;IF(J34=11,RANK(L34,$AH$19:$AH$403,0)+COUNTIF($AH$1:AH33,AH34),"")</f>
        <v>16</v>
      </c>
      <c r="N34" s="9" t="s">
        <v>235</v>
      </c>
      <c r="Z34" s="10">
        <f t="shared" si="4"/>
        <v>110</v>
      </c>
      <c r="AA34" s="10" t="str">
        <f t="shared" si="5"/>
        <v/>
      </c>
      <c r="AB34" s="10" t="str">
        <f t="shared" si="6"/>
        <v/>
      </c>
      <c r="AC34" s="10" t="str">
        <f t="shared" si="7"/>
        <v/>
      </c>
      <c r="AD34" s="10" t="str">
        <f t="shared" si="8"/>
        <v/>
      </c>
      <c r="AE34" s="10" t="str">
        <f t="shared" si="9"/>
        <v/>
      </c>
      <c r="AF34" s="10" t="str">
        <f t="shared" si="10"/>
        <v/>
      </c>
      <c r="AG34" s="10">
        <f t="shared" si="11"/>
        <v>55</v>
      </c>
      <c r="AH34" s="10" t="str">
        <f t="shared" si="12"/>
        <v/>
      </c>
      <c r="AI34" s="13" t="str">
        <f t="shared" si="13"/>
        <v>16</v>
      </c>
      <c r="AJ34" s="11">
        <f t="shared" si="14"/>
        <v>16</v>
      </c>
    </row>
    <row r="35" spans="1:36" x14ac:dyDescent="0.25">
      <c r="A35" s="1">
        <v>17</v>
      </c>
      <c r="B35" s="4">
        <v>48</v>
      </c>
      <c r="C35" s="9" t="s">
        <v>708</v>
      </c>
      <c r="D35" s="9" t="s">
        <v>186</v>
      </c>
      <c r="E35" s="9" t="s">
        <v>198</v>
      </c>
      <c r="F35" s="9">
        <v>3403396911</v>
      </c>
      <c r="G35" s="9" t="s">
        <v>43</v>
      </c>
      <c r="H35" s="27"/>
      <c r="I35" s="6">
        <v>10</v>
      </c>
      <c r="J35" s="6">
        <v>10</v>
      </c>
      <c r="K35" s="9">
        <v>22</v>
      </c>
      <c r="L35" s="7">
        <f t="shared" si="15"/>
        <v>55</v>
      </c>
      <c r="M35" s="8" t="str">
        <f>IF(J35=4,RANK(L35,$AA$19:$AA$403,0)+COUNTIF($AA$1:AA34,AA35),"")&amp;IF(J35=5,RANK(L35,$AB$19:$AB$403,0)+COUNTIF($AB$1:AB34,AB35),"")&amp;IF(J35=6,RANK(L35,$AC$19:$AC$403,0)+COUNTIF($AC$1:AC34,AC35),"")&amp;IF(J35=7,RANK(L35,$AD$19:$AD$403,0)+COUNTIF($AD$1:AD34,AD35),"")&amp;IF(J35=8,RANK(L35,$AE$19:$AE$403,0)+COUNTIF($AE$1:AE34,AE35),"")&amp;IF(J35=9,RANK(L35,$AF$19:$AF$403,0)+COUNTIF($AF$1:AF34,AF35),"")&amp;IF(J35=10,RANK(L35,$AG$19:$AG$403,0)+COUNTIF($AG$1:AG34,AG35),"")&amp;IF(J35=11,RANK(L35,$AH$19:$AH$403,0)+COUNTIF($AH$1:AH34,AH35),"")</f>
        <v>17</v>
      </c>
      <c r="N35" s="9" t="s">
        <v>235</v>
      </c>
      <c r="Z35" s="10">
        <f t="shared" si="4"/>
        <v>110</v>
      </c>
      <c r="AA35" s="10" t="str">
        <f t="shared" si="5"/>
        <v/>
      </c>
      <c r="AB35" s="10" t="str">
        <f t="shared" si="6"/>
        <v/>
      </c>
      <c r="AC35" s="10" t="str">
        <f t="shared" si="7"/>
        <v/>
      </c>
      <c r="AD35" s="10" t="str">
        <f t="shared" si="8"/>
        <v/>
      </c>
      <c r="AE35" s="10" t="str">
        <f t="shared" si="9"/>
        <v/>
      </c>
      <c r="AF35" s="10" t="str">
        <f t="shared" si="10"/>
        <v/>
      </c>
      <c r="AG35" s="10">
        <f t="shared" si="11"/>
        <v>55</v>
      </c>
      <c r="AH35" s="10" t="str">
        <f t="shared" si="12"/>
        <v/>
      </c>
      <c r="AI35" s="13" t="str">
        <f t="shared" si="13"/>
        <v>16</v>
      </c>
      <c r="AJ35" s="11">
        <f t="shared" si="14"/>
        <v>16</v>
      </c>
    </row>
    <row r="36" spans="1:36" x14ac:dyDescent="0.25">
      <c r="A36" s="1">
        <v>18</v>
      </c>
      <c r="B36" s="4">
        <v>48</v>
      </c>
      <c r="C36" s="9" t="s">
        <v>545</v>
      </c>
      <c r="D36" s="9" t="s">
        <v>39</v>
      </c>
      <c r="E36" s="9" t="s">
        <v>180</v>
      </c>
      <c r="F36" s="9">
        <v>2965215109</v>
      </c>
      <c r="G36" s="9" t="s">
        <v>53</v>
      </c>
      <c r="H36" s="27"/>
      <c r="I36" s="6">
        <v>10</v>
      </c>
      <c r="J36" s="6">
        <v>10</v>
      </c>
      <c r="K36" s="9">
        <v>22</v>
      </c>
      <c r="L36" s="7">
        <f t="shared" si="15"/>
        <v>55</v>
      </c>
      <c r="M36" s="8" t="str">
        <f>IF(J36=4,RANK(L36,$AA$19:$AA$403,0)+COUNTIF($AA$1:AA35,AA36),"")&amp;IF(J36=5,RANK(L36,$AB$19:$AB$403,0)+COUNTIF($AB$1:AB35,AB36),"")&amp;IF(J36=6,RANK(L36,$AC$19:$AC$403,0)+COUNTIF($AC$1:AC35,AC36),"")&amp;IF(J36=7,RANK(L36,$AD$19:$AD$403,0)+COUNTIF($AD$1:AD35,AD36),"")&amp;IF(J36=8,RANK(L36,$AE$19:$AE$403,0)+COUNTIF($AE$1:AE35,AE36),"")&amp;IF(J36=9,RANK(L36,$AF$19:$AF$403,0)+COUNTIF($AF$1:AF35,AF36),"")&amp;IF(J36=10,RANK(L36,$AG$19:$AG$403,0)+COUNTIF($AG$1:AG35,AG36),"")&amp;IF(J36=11,RANK(L36,$AH$19:$AH$403,0)+COUNTIF($AH$1:AH35,AH36),"")</f>
        <v>18</v>
      </c>
      <c r="N36" s="9" t="s">
        <v>234</v>
      </c>
      <c r="Z36" s="10">
        <f t="shared" si="4"/>
        <v>11</v>
      </c>
      <c r="AA36" s="10" t="str">
        <f t="shared" si="5"/>
        <v/>
      </c>
      <c r="AB36" s="10" t="str">
        <f t="shared" si="6"/>
        <v/>
      </c>
      <c r="AC36" s="10" t="str">
        <f t="shared" si="7"/>
        <v/>
      </c>
      <c r="AD36" s="10" t="str">
        <f t="shared" si="8"/>
        <v/>
      </c>
      <c r="AE36" s="10" t="str">
        <f t="shared" si="9"/>
        <v/>
      </c>
      <c r="AF36" s="10" t="str">
        <f t="shared" si="10"/>
        <v/>
      </c>
      <c r="AG36" s="10">
        <f t="shared" si="11"/>
        <v>55</v>
      </c>
      <c r="AH36" s="10" t="str">
        <f t="shared" si="12"/>
        <v/>
      </c>
      <c r="AI36" s="13" t="str">
        <f t="shared" si="13"/>
        <v>16</v>
      </c>
      <c r="AJ36" s="11">
        <f t="shared" si="14"/>
        <v>16</v>
      </c>
    </row>
    <row r="37" spans="1:36" x14ac:dyDescent="0.25">
      <c r="A37" s="1">
        <v>19</v>
      </c>
      <c r="B37" s="4">
        <v>48</v>
      </c>
      <c r="C37" s="9" t="s">
        <v>709</v>
      </c>
      <c r="D37" s="9" t="s">
        <v>110</v>
      </c>
      <c r="E37" s="9" t="s">
        <v>40</v>
      </c>
      <c r="F37" s="9">
        <v>649893009</v>
      </c>
      <c r="G37" s="9" t="s">
        <v>53</v>
      </c>
      <c r="H37" s="27"/>
      <c r="I37" s="6">
        <v>10</v>
      </c>
      <c r="J37" s="6">
        <v>10</v>
      </c>
      <c r="K37" s="9">
        <v>21</v>
      </c>
      <c r="L37" s="7">
        <f t="shared" si="15"/>
        <v>52.5</v>
      </c>
      <c r="M37" s="8" t="str">
        <f>IF(J37=4,RANK(L37,$AA$19:$AA$403,0)+COUNTIF($AA$1:AA36,AA37),"")&amp;IF(J37=5,RANK(L37,$AB$19:$AB$403,0)+COUNTIF($AB$1:AB36,AB37),"")&amp;IF(J37=6,RANK(L37,$AC$19:$AC$403,0)+COUNTIF($AC$1:AC36,AC37),"")&amp;IF(J37=7,RANK(L37,$AD$19:$AD$403,0)+COUNTIF($AD$1:AD36,AD37),"")&amp;IF(J37=8,RANK(L37,$AE$19:$AE$403,0)+COUNTIF($AE$1:AE36,AE37),"")&amp;IF(J37=9,RANK(L37,$AF$19:$AF$403,0)+COUNTIF($AF$1:AF36,AF37),"")&amp;IF(J37=10,RANK(L37,$AG$19:$AG$403,0)+COUNTIF($AG$1:AG36,AG37),"")&amp;IF(J37=11,RANK(L37,$AH$19:$AH$403,0)+COUNTIF($AH$1:AH36,AH37),"")</f>
        <v>19</v>
      </c>
      <c r="N37" s="9" t="s">
        <v>235</v>
      </c>
      <c r="Z37" s="10">
        <f t="shared" si="4"/>
        <v>110</v>
      </c>
      <c r="AA37" s="10" t="str">
        <f t="shared" si="5"/>
        <v/>
      </c>
      <c r="AB37" s="10" t="str">
        <f t="shared" si="6"/>
        <v/>
      </c>
      <c r="AC37" s="10" t="str">
        <f t="shared" si="7"/>
        <v/>
      </c>
      <c r="AD37" s="10" t="str">
        <f t="shared" si="8"/>
        <v/>
      </c>
      <c r="AE37" s="10" t="str">
        <f t="shared" si="9"/>
        <v/>
      </c>
      <c r="AF37" s="10" t="str">
        <f t="shared" si="10"/>
        <v/>
      </c>
      <c r="AG37" s="10">
        <f t="shared" si="11"/>
        <v>52.5</v>
      </c>
      <c r="AH37" s="10" t="str">
        <f t="shared" si="12"/>
        <v/>
      </c>
      <c r="AI37" s="13" t="str">
        <f t="shared" si="13"/>
        <v>19</v>
      </c>
      <c r="AJ37" s="11">
        <f t="shared" si="14"/>
        <v>19</v>
      </c>
    </row>
    <row r="38" spans="1:36" x14ac:dyDescent="0.25">
      <c r="A38" s="1">
        <v>20</v>
      </c>
      <c r="B38" s="4">
        <v>48</v>
      </c>
      <c r="C38" s="9" t="s">
        <v>710</v>
      </c>
      <c r="D38" s="9" t="s">
        <v>80</v>
      </c>
      <c r="E38" s="9" t="s">
        <v>176</v>
      </c>
      <c r="F38" s="9">
        <v>1625167031</v>
      </c>
      <c r="G38" s="9" t="s">
        <v>53</v>
      </c>
      <c r="H38" s="27"/>
      <c r="I38" s="6">
        <v>10</v>
      </c>
      <c r="J38" s="6">
        <v>10</v>
      </c>
      <c r="K38" s="9">
        <v>21</v>
      </c>
      <c r="L38" s="7">
        <f t="shared" si="15"/>
        <v>52.5</v>
      </c>
      <c r="M38" s="8" t="str">
        <f>IF(J38=4,RANK(L38,$AA$19:$AA$403,0)+COUNTIF($AA$1:AA37,AA38),"")&amp;IF(J38=5,RANK(L38,$AB$19:$AB$403,0)+COUNTIF($AB$1:AB37,AB38),"")&amp;IF(J38=6,RANK(L38,$AC$19:$AC$403,0)+COUNTIF($AC$1:AC37,AC38),"")&amp;IF(J38=7,RANK(L38,$AD$19:$AD$403,0)+COUNTIF($AD$1:AD37,AD38),"")&amp;IF(J38=8,RANK(L38,$AE$19:$AE$403,0)+COUNTIF($AE$1:AE37,AE38),"")&amp;IF(J38=9,RANK(L38,$AF$19:$AF$403,0)+COUNTIF($AF$1:AF37,AF38),"")&amp;IF(J38=10,RANK(L38,$AG$19:$AG$403,0)+COUNTIF($AG$1:AG37,AG38),"")&amp;IF(J38=11,RANK(L38,$AH$19:$AH$403,0)+COUNTIF($AH$1:AH37,AH38),"")</f>
        <v>20</v>
      </c>
      <c r="N38" s="9" t="s">
        <v>235</v>
      </c>
      <c r="Z38" s="10">
        <f t="shared" si="4"/>
        <v>110</v>
      </c>
      <c r="AA38" s="10" t="str">
        <f t="shared" si="5"/>
        <v/>
      </c>
      <c r="AB38" s="10" t="str">
        <f t="shared" si="6"/>
        <v/>
      </c>
      <c r="AC38" s="10" t="str">
        <f t="shared" si="7"/>
        <v/>
      </c>
      <c r="AD38" s="10" t="str">
        <f t="shared" si="8"/>
        <v/>
      </c>
      <c r="AE38" s="10" t="str">
        <f t="shared" si="9"/>
        <v/>
      </c>
      <c r="AF38" s="10" t="str">
        <f t="shared" si="10"/>
        <v/>
      </c>
      <c r="AG38" s="10">
        <f t="shared" si="11"/>
        <v>52.5</v>
      </c>
      <c r="AH38" s="10" t="str">
        <f t="shared" si="12"/>
        <v/>
      </c>
      <c r="AI38" s="13" t="str">
        <f t="shared" si="13"/>
        <v>19</v>
      </c>
      <c r="AJ38" s="11">
        <f t="shared" si="14"/>
        <v>19</v>
      </c>
    </row>
    <row r="39" spans="1:36" x14ac:dyDescent="0.25">
      <c r="A39" s="1">
        <v>21</v>
      </c>
      <c r="B39" s="4">
        <v>48</v>
      </c>
      <c r="C39" s="9" t="s">
        <v>711</v>
      </c>
      <c r="D39" s="9" t="s">
        <v>130</v>
      </c>
      <c r="E39" s="9" t="s">
        <v>40</v>
      </c>
      <c r="F39" s="9">
        <v>2360306320</v>
      </c>
      <c r="G39" s="9" t="s">
        <v>62</v>
      </c>
      <c r="H39" s="27"/>
      <c r="I39" s="6">
        <v>10</v>
      </c>
      <c r="J39" s="6">
        <v>10</v>
      </c>
      <c r="K39" s="9">
        <v>20</v>
      </c>
      <c r="L39" s="7">
        <f t="shared" si="15"/>
        <v>50</v>
      </c>
      <c r="M39" s="8" t="str">
        <f>IF(J39=4,RANK(L39,$AA$19:$AA$403,0)+COUNTIF($AA$1:AA38,AA39),"")&amp;IF(J39=5,RANK(L39,$AB$19:$AB$403,0)+COUNTIF($AB$1:AB38,AB39),"")&amp;IF(J39=6,RANK(L39,$AC$19:$AC$403,0)+COUNTIF($AC$1:AC38,AC39),"")&amp;IF(J39=7,RANK(L39,$AD$19:$AD$403,0)+COUNTIF($AD$1:AD38,AD39),"")&amp;IF(J39=8,RANK(L39,$AE$19:$AE$403,0)+COUNTIF($AE$1:AE38,AE39),"")&amp;IF(J39=9,RANK(L39,$AF$19:$AF$403,0)+COUNTIF($AF$1:AF38,AF39),"")&amp;IF(J39=10,RANK(L39,$AG$19:$AG$403,0)+COUNTIF($AG$1:AG38,AG39),"")&amp;IF(J39=11,RANK(L39,$AH$19:$AH$403,0)+COUNTIF($AH$1:AH38,AH39),"")</f>
        <v>21</v>
      </c>
      <c r="N39" s="9" t="s">
        <v>236</v>
      </c>
      <c r="Z39" s="10" t="str">
        <f t="shared" si="4"/>
        <v/>
      </c>
      <c r="AA39" s="10" t="str">
        <f t="shared" si="5"/>
        <v/>
      </c>
      <c r="AB39" s="10" t="str">
        <f t="shared" si="6"/>
        <v/>
      </c>
      <c r="AC39" s="10" t="str">
        <f t="shared" si="7"/>
        <v/>
      </c>
      <c r="AD39" s="10" t="str">
        <f t="shared" si="8"/>
        <v/>
      </c>
      <c r="AE39" s="10" t="str">
        <f t="shared" si="9"/>
        <v/>
      </c>
      <c r="AF39" s="10" t="str">
        <f t="shared" si="10"/>
        <v/>
      </c>
      <c r="AG39" s="10">
        <f t="shared" si="11"/>
        <v>50</v>
      </c>
      <c r="AH39" s="10" t="str">
        <f t="shared" si="12"/>
        <v/>
      </c>
      <c r="AI39" s="13" t="str">
        <f t="shared" si="13"/>
        <v>21</v>
      </c>
      <c r="AJ39" s="11">
        <f t="shared" si="14"/>
        <v>21</v>
      </c>
    </row>
    <row r="40" spans="1:36" x14ac:dyDescent="0.25">
      <c r="A40" s="1">
        <v>22</v>
      </c>
      <c r="B40" s="4">
        <v>48</v>
      </c>
      <c r="C40" s="9" t="s">
        <v>712</v>
      </c>
      <c r="D40" s="9" t="s">
        <v>161</v>
      </c>
      <c r="E40" s="9" t="s">
        <v>102</v>
      </c>
      <c r="F40" s="9">
        <v>3608664697</v>
      </c>
      <c r="G40" s="9" t="s">
        <v>53</v>
      </c>
      <c r="H40" s="27"/>
      <c r="I40" s="6">
        <v>10</v>
      </c>
      <c r="J40" s="6">
        <v>10</v>
      </c>
      <c r="K40" s="9">
        <v>19</v>
      </c>
      <c r="L40" s="7">
        <f t="shared" si="15"/>
        <v>47.5</v>
      </c>
      <c r="M40" s="8" t="str">
        <f>IF(J40=4,RANK(L40,$AA$19:$AA$403,0)+COUNTIF($AA$1:AA39,AA40),"")&amp;IF(J40=5,RANK(L40,$AB$19:$AB$403,0)+COUNTIF($AB$1:AB39,AB40),"")&amp;IF(J40=6,RANK(L40,$AC$19:$AC$403,0)+COUNTIF($AC$1:AC39,AC40),"")&amp;IF(J40=7,RANK(L40,$AD$19:$AD$403,0)+COUNTIF($AD$1:AD39,AD40),"")&amp;IF(J40=8,RANK(L40,$AE$19:$AE$403,0)+COUNTIF($AE$1:AE39,AE40),"")&amp;IF(J40=9,RANK(L40,$AF$19:$AF$403,0)+COUNTIF($AF$1:AF39,AF40),"")&amp;IF(J40=10,RANK(L40,$AG$19:$AG$403,0)+COUNTIF($AG$1:AG39,AG40),"")&amp;IF(J40=11,RANK(L40,$AH$19:$AH$403,0)+COUNTIF($AH$1:AH39,AH40),"")</f>
        <v>22</v>
      </c>
      <c r="N40" s="9" t="s">
        <v>236</v>
      </c>
      <c r="Z40" s="10" t="str">
        <f t="shared" si="4"/>
        <v/>
      </c>
      <c r="AA40" s="10" t="str">
        <f t="shared" si="5"/>
        <v/>
      </c>
      <c r="AB40" s="10" t="str">
        <f t="shared" si="6"/>
        <v/>
      </c>
      <c r="AC40" s="10" t="str">
        <f t="shared" si="7"/>
        <v/>
      </c>
      <c r="AD40" s="10" t="str">
        <f t="shared" si="8"/>
        <v/>
      </c>
      <c r="AE40" s="10" t="str">
        <f t="shared" si="9"/>
        <v/>
      </c>
      <c r="AF40" s="10" t="str">
        <f t="shared" si="10"/>
        <v/>
      </c>
      <c r="AG40" s="10">
        <f t="shared" si="11"/>
        <v>47.5</v>
      </c>
      <c r="AH40" s="10" t="str">
        <f t="shared" si="12"/>
        <v/>
      </c>
      <c r="AI40" s="13" t="str">
        <f t="shared" si="13"/>
        <v>22</v>
      </c>
      <c r="AJ40" s="11">
        <f t="shared" si="14"/>
        <v>22</v>
      </c>
    </row>
    <row r="41" spans="1:36" x14ac:dyDescent="0.25">
      <c r="A41" s="1">
        <v>23</v>
      </c>
      <c r="B41" s="4">
        <v>48</v>
      </c>
      <c r="C41" s="9" t="s">
        <v>139</v>
      </c>
      <c r="D41" s="9" t="s">
        <v>135</v>
      </c>
      <c r="E41" s="9" t="s">
        <v>52</v>
      </c>
      <c r="F41" s="9">
        <v>3083883420</v>
      </c>
      <c r="G41" s="9" t="s">
        <v>53</v>
      </c>
      <c r="H41" s="27"/>
      <c r="I41" s="6">
        <v>10</v>
      </c>
      <c r="J41" s="6">
        <v>10</v>
      </c>
      <c r="K41" s="9">
        <v>18</v>
      </c>
      <c r="L41" s="7">
        <f t="shared" si="15"/>
        <v>45</v>
      </c>
      <c r="M41" s="8" t="str">
        <f>IF(J41=4,RANK(L41,$AA$19:$AA$403,0)+COUNTIF($AA$1:AA40,AA41),"")&amp;IF(J41=5,RANK(L41,$AB$19:$AB$403,0)+COUNTIF($AB$1:AB40,AB41),"")&amp;IF(J41=6,RANK(L41,$AC$19:$AC$403,0)+COUNTIF($AC$1:AC40,AC41),"")&amp;IF(J41=7,RANK(L41,$AD$19:$AD$403,0)+COUNTIF($AD$1:AD40,AD41),"")&amp;IF(J41=8,RANK(L41,$AE$19:$AE$403,0)+COUNTIF($AE$1:AE40,AE41),"")&amp;IF(J41=9,RANK(L41,$AF$19:$AF$403,0)+COUNTIF($AF$1:AF40,AF41),"")&amp;IF(J41=10,RANK(L41,$AG$19:$AG$403,0)+COUNTIF($AG$1:AG40,AG41),"")&amp;IF(J41=11,RANK(L41,$AH$19:$AH$403,0)+COUNTIF($AH$1:AH40,AH41),"")</f>
        <v>23</v>
      </c>
      <c r="N41" s="9" t="s">
        <v>236</v>
      </c>
      <c r="Z41" s="10" t="str">
        <f t="shared" si="4"/>
        <v/>
      </c>
      <c r="AA41" s="10" t="str">
        <f t="shared" si="5"/>
        <v/>
      </c>
      <c r="AB41" s="10" t="str">
        <f t="shared" si="6"/>
        <v/>
      </c>
      <c r="AC41" s="10" t="str">
        <f t="shared" si="7"/>
        <v/>
      </c>
      <c r="AD41" s="10" t="str">
        <f t="shared" si="8"/>
        <v/>
      </c>
      <c r="AE41" s="10" t="str">
        <f t="shared" si="9"/>
        <v/>
      </c>
      <c r="AF41" s="10" t="str">
        <f t="shared" si="10"/>
        <v/>
      </c>
      <c r="AG41" s="10">
        <f t="shared" si="11"/>
        <v>45</v>
      </c>
      <c r="AH41" s="10" t="str">
        <f t="shared" si="12"/>
        <v/>
      </c>
      <c r="AI41" s="13" t="str">
        <f t="shared" si="13"/>
        <v>23</v>
      </c>
      <c r="AJ41" s="11">
        <f t="shared" si="14"/>
        <v>23</v>
      </c>
    </row>
    <row r="42" spans="1:36" x14ac:dyDescent="0.25">
      <c r="A42" s="1">
        <v>24</v>
      </c>
      <c r="B42" s="4">
        <v>48</v>
      </c>
      <c r="C42" s="9" t="s">
        <v>713</v>
      </c>
      <c r="D42" s="9" t="s">
        <v>98</v>
      </c>
      <c r="E42" s="9" t="s">
        <v>275</v>
      </c>
      <c r="F42" s="9">
        <v>1623017211</v>
      </c>
      <c r="G42" s="9" t="s">
        <v>53</v>
      </c>
      <c r="H42" s="27"/>
      <c r="I42" s="6">
        <v>10</v>
      </c>
      <c r="J42" s="6">
        <v>10</v>
      </c>
      <c r="K42" s="9">
        <v>17</v>
      </c>
      <c r="L42" s="7">
        <f t="shared" si="15"/>
        <v>42.5</v>
      </c>
      <c r="M42" s="8" t="str">
        <f>IF(J42=4,RANK(L42,$AA$19:$AA$403,0)+COUNTIF($AA$1:AA41,AA42),"")&amp;IF(J42=5,RANK(L42,$AB$19:$AB$403,0)+COUNTIF($AB$1:AB41,AB42),"")&amp;IF(J42=6,RANK(L42,$AC$19:$AC$403,0)+COUNTIF($AC$1:AC41,AC42),"")&amp;IF(J42=7,RANK(L42,$AD$19:$AD$403,0)+COUNTIF($AD$1:AD41,AD42),"")&amp;IF(J42=8,RANK(L42,$AE$19:$AE$403,0)+COUNTIF($AE$1:AE41,AE42),"")&amp;IF(J42=9,RANK(L42,$AF$19:$AF$403,0)+COUNTIF($AF$1:AF41,AF42),"")&amp;IF(J42=10,RANK(L42,$AG$19:$AG$403,0)+COUNTIF($AG$1:AG41,AG42),"")&amp;IF(J42=11,RANK(L42,$AH$19:$AH$403,0)+COUNTIF($AH$1:AH41,AH42),"")</f>
        <v>24</v>
      </c>
      <c r="N42" s="9" t="s">
        <v>236</v>
      </c>
      <c r="Z42" s="10" t="str">
        <f t="shared" si="4"/>
        <v/>
      </c>
      <c r="AA42" s="10" t="str">
        <f t="shared" si="5"/>
        <v/>
      </c>
      <c r="AB42" s="10" t="str">
        <f t="shared" si="6"/>
        <v/>
      </c>
      <c r="AC42" s="10" t="str">
        <f t="shared" si="7"/>
        <v/>
      </c>
      <c r="AD42" s="10" t="str">
        <f t="shared" si="8"/>
        <v/>
      </c>
      <c r="AE42" s="10" t="str">
        <f t="shared" si="9"/>
        <v/>
      </c>
      <c r="AF42" s="10" t="str">
        <f t="shared" si="10"/>
        <v/>
      </c>
      <c r="AG42" s="10">
        <f t="shared" si="11"/>
        <v>42.5</v>
      </c>
      <c r="AH42" s="10" t="str">
        <f t="shared" si="12"/>
        <v/>
      </c>
      <c r="AI42" s="13" t="str">
        <f t="shared" si="13"/>
        <v>24</v>
      </c>
      <c r="AJ42" s="11">
        <f t="shared" si="14"/>
        <v>24</v>
      </c>
    </row>
    <row r="43" spans="1:36" x14ac:dyDescent="0.25">
      <c r="A43" s="1">
        <v>25</v>
      </c>
      <c r="B43" s="4">
        <v>48</v>
      </c>
      <c r="C43" s="9" t="s">
        <v>661</v>
      </c>
      <c r="D43" s="9" t="s">
        <v>78</v>
      </c>
      <c r="E43" s="9" t="s">
        <v>52</v>
      </c>
      <c r="F43" s="9">
        <v>699713087</v>
      </c>
      <c r="G43" s="9" t="s">
        <v>53</v>
      </c>
      <c r="H43" s="27"/>
      <c r="I43" s="6">
        <v>10</v>
      </c>
      <c r="J43" s="6">
        <v>10</v>
      </c>
      <c r="K43" s="9">
        <v>17</v>
      </c>
      <c r="L43" s="7">
        <f t="shared" si="15"/>
        <v>42.5</v>
      </c>
      <c r="M43" s="8" t="str">
        <f>IF(J43=4,RANK(L43,$AA$19:$AA$403,0)+COUNTIF($AA$1:AA42,AA43),"")&amp;IF(J43=5,RANK(L43,$AB$19:$AB$403,0)+COUNTIF($AB$1:AB42,AB43),"")&amp;IF(J43=6,RANK(L43,$AC$19:$AC$403,0)+COUNTIF($AC$1:AC42,AC43),"")&amp;IF(J43=7,RANK(L43,$AD$19:$AD$403,0)+COUNTIF($AD$1:AD42,AD43),"")&amp;IF(J43=8,RANK(L43,$AE$19:$AE$403,0)+COUNTIF($AE$1:AE42,AE43),"")&amp;IF(J43=9,RANK(L43,$AF$19:$AF$403,0)+COUNTIF($AF$1:AF42,AF43),"")&amp;IF(J43=10,RANK(L43,$AG$19:$AG$403,0)+COUNTIF($AG$1:AG42,AG43),"")&amp;IF(J43=11,RANK(L43,$AH$19:$AH$403,0)+COUNTIF($AH$1:AH42,AH43),"")</f>
        <v>25</v>
      </c>
      <c r="N43" s="9" t="s">
        <v>236</v>
      </c>
      <c r="Z43" s="10" t="str">
        <f t="shared" si="4"/>
        <v/>
      </c>
      <c r="AA43" s="10" t="str">
        <f t="shared" si="5"/>
        <v/>
      </c>
      <c r="AB43" s="10" t="str">
        <f t="shared" si="6"/>
        <v/>
      </c>
      <c r="AC43" s="10" t="str">
        <f t="shared" si="7"/>
        <v/>
      </c>
      <c r="AD43" s="10" t="str">
        <f t="shared" si="8"/>
        <v/>
      </c>
      <c r="AE43" s="10" t="str">
        <f t="shared" si="9"/>
        <v/>
      </c>
      <c r="AF43" s="10" t="str">
        <f t="shared" si="10"/>
        <v/>
      </c>
      <c r="AG43" s="10">
        <f t="shared" si="11"/>
        <v>42.5</v>
      </c>
      <c r="AH43" s="10" t="str">
        <f t="shared" si="12"/>
        <v/>
      </c>
      <c r="AI43" s="13" t="str">
        <f t="shared" si="13"/>
        <v>24</v>
      </c>
      <c r="AJ43" s="11">
        <f t="shared" si="14"/>
        <v>24</v>
      </c>
    </row>
    <row r="44" spans="1:36" x14ac:dyDescent="0.25">
      <c r="A44" s="1">
        <v>26</v>
      </c>
      <c r="B44" s="4">
        <v>48</v>
      </c>
      <c r="C44" s="9" t="s">
        <v>714</v>
      </c>
      <c r="D44" s="9" t="s">
        <v>64</v>
      </c>
      <c r="E44" s="9" t="s">
        <v>163</v>
      </c>
      <c r="F44" s="9">
        <v>3456953144</v>
      </c>
      <c r="G44" s="9" t="s">
        <v>53</v>
      </c>
      <c r="H44" s="27"/>
      <c r="I44" s="6">
        <v>10</v>
      </c>
      <c r="J44" s="6">
        <v>10</v>
      </c>
      <c r="K44" s="9">
        <v>17</v>
      </c>
      <c r="L44" s="7">
        <f t="shared" si="15"/>
        <v>42.5</v>
      </c>
      <c r="M44" s="8" t="str">
        <f>IF(J44=4,RANK(L44,$AA$19:$AA$403,0)+COUNTIF($AA$1:AA43,AA44),"")&amp;IF(J44=5,RANK(L44,$AB$19:$AB$403,0)+COUNTIF($AB$1:AB43,AB44),"")&amp;IF(J44=6,RANK(L44,$AC$19:$AC$403,0)+COUNTIF($AC$1:AC43,AC44),"")&amp;IF(J44=7,RANK(L44,$AD$19:$AD$403,0)+COUNTIF($AD$1:AD43,AD44),"")&amp;IF(J44=8,RANK(L44,$AE$19:$AE$403,0)+COUNTIF($AE$1:AE43,AE44),"")&amp;IF(J44=9,RANK(L44,$AF$19:$AF$403,0)+COUNTIF($AF$1:AF43,AF44),"")&amp;IF(J44=10,RANK(L44,$AG$19:$AG$403,0)+COUNTIF($AG$1:AG43,AG44),"")&amp;IF(J44=11,RANK(L44,$AH$19:$AH$403,0)+COUNTIF($AH$1:AH43,AH44),"")</f>
        <v>26</v>
      </c>
      <c r="N44" s="9" t="s">
        <v>236</v>
      </c>
      <c r="Z44" s="10" t="str">
        <f t="shared" si="4"/>
        <v/>
      </c>
      <c r="AA44" s="10" t="str">
        <f t="shared" si="5"/>
        <v/>
      </c>
      <c r="AB44" s="10" t="str">
        <f t="shared" si="6"/>
        <v/>
      </c>
      <c r="AC44" s="10" t="str">
        <f t="shared" si="7"/>
        <v/>
      </c>
      <c r="AD44" s="10" t="str">
        <f t="shared" si="8"/>
        <v/>
      </c>
      <c r="AE44" s="10" t="str">
        <f t="shared" si="9"/>
        <v/>
      </c>
      <c r="AF44" s="10" t="str">
        <f t="shared" si="10"/>
        <v/>
      </c>
      <c r="AG44" s="10">
        <f t="shared" si="11"/>
        <v>42.5</v>
      </c>
      <c r="AH44" s="10" t="str">
        <f t="shared" si="12"/>
        <v/>
      </c>
      <c r="AI44" s="13" t="str">
        <f t="shared" si="13"/>
        <v>24</v>
      </c>
      <c r="AJ44" s="11">
        <f t="shared" si="14"/>
        <v>24</v>
      </c>
    </row>
    <row r="45" spans="1:36" x14ac:dyDescent="0.25">
      <c r="A45" s="1">
        <v>27</v>
      </c>
      <c r="B45" s="4">
        <v>48</v>
      </c>
      <c r="C45" s="9" t="s">
        <v>715</v>
      </c>
      <c r="D45" s="9" t="s">
        <v>339</v>
      </c>
      <c r="E45" s="9" t="s">
        <v>716</v>
      </c>
      <c r="F45" s="9">
        <v>1692999103</v>
      </c>
      <c r="G45" s="9" t="s">
        <v>62</v>
      </c>
      <c r="H45" s="27"/>
      <c r="I45" s="6">
        <v>10</v>
      </c>
      <c r="J45" s="6">
        <v>10</v>
      </c>
      <c r="K45" s="9">
        <v>17</v>
      </c>
      <c r="L45" s="7">
        <f t="shared" si="15"/>
        <v>42.5</v>
      </c>
      <c r="M45" s="8" t="str">
        <f>IF(J45=4,RANK(L45,$AA$19:$AA$403,0)+COUNTIF($AA$1:AA44,AA45),"")&amp;IF(J45=5,RANK(L45,$AB$19:$AB$403,0)+COUNTIF($AB$1:AB44,AB45),"")&amp;IF(J45=6,RANK(L45,$AC$19:$AC$403,0)+COUNTIF($AC$1:AC44,AC45),"")&amp;IF(J45=7,RANK(L45,$AD$19:$AD$403,0)+COUNTIF($AD$1:AD44,AD45),"")&amp;IF(J45=8,RANK(L45,$AE$19:$AE$403,0)+COUNTIF($AE$1:AE44,AE45),"")&amp;IF(J45=9,RANK(L45,$AF$19:$AF$403,0)+COUNTIF($AF$1:AF44,AF45),"")&amp;IF(J45=10,RANK(L45,$AG$19:$AG$403,0)+COUNTIF($AG$1:AG44,AG45),"")&amp;IF(J45=11,RANK(L45,$AH$19:$AH$403,0)+COUNTIF($AH$1:AH44,AH45),"")</f>
        <v>27</v>
      </c>
      <c r="N45" s="9" t="s">
        <v>236</v>
      </c>
      <c r="Z45" s="10" t="str">
        <f t="shared" si="4"/>
        <v/>
      </c>
      <c r="AA45" s="10" t="str">
        <f t="shared" si="5"/>
        <v/>
      </c>
      <c r="AB45" s="10" t="str">
        <f t="shared" si="6"/>
        <v/>
      </c>
      <c r="AC45" s="10" t="str">
        <f t="shared" si="7"/>
        <v/>
      </c>
      <c r="AD45" s="10" t="str">
        <f t="shared" si="8"/>
        <v/>
      </c>
      <c r="AE45" s="10" t="str">
        <f t="shared" si="9"/>
        <v/>
      </c>
      <c r="AF45" s="10" t="str">
        <f t="shared" si="10"/>
        <v/>
      </c>
      <c r="AG45" s="10">
        <f t="shared" si="11"/>
        <v>42.5</v>
      </c>
      <c r="AH45" s="10" t="str">
        <f t="shared" si="12"/>
        <v/>
      </c>
      <c r="AI45" s="13" t="str">
        <f t="shared" si="13"/>
        <v>24</v>
      </c>
      <c r="AJ45" s="11">
        <f t="shared" si="14"/>
        <v>24</v>
      </c>
    </row>
    <row r="46" spans="1:36" x14ac:dyDescent="0.25">
      <c r="A46" s="1">
        <v>28</v>
      </c>
      <c r="B46" s="4">
        <v>48</v>
      </c>
      <c r="C46" s="9" t="s">
        <v>685</v>
      </c>
      <c r="D46" s="9" t="s">
        <v>64</v>
      </c>
      <c r="E46" s="9" t="s">
        <v>47</v>
      </c>
      <c r="F46" s="9">
        <v>3654046283</v>
      </c>
      <c r="G46" s="9" t="s">
        <v>53</v>
      </c>
      <c r="H46" s="27"/>
      <c r="I46" s="6">
        <v>10</v>
      </c>
      <c r="J46" s="6">
        <v>10</v>
      </c>
      <c r="K46" s="9">
        <v>16</v>
      </c>
      <c r="L46" s="7">
        <f t="shared" si="15"/>
        <v>40</v>
      </c>
      <c r="M46" s="8" t="str">
        <f>IF(J46=4,RANK(L46,$AA$19:$AA$403,0)+COUNTIF($AA$1:AA45,AA46),"")&amp;IF(J46=5,RANK(L46,$AB$19:$AB$403,0)+COUNTIF($AB$1:AB45,AB46),"")&amp;IF(J46=6,RANK(L46,$AC$19:$AC$403,0)+COUNTIF($AC$1:AC45,AC46),"")&amp;IF(J46=7,RANK(L46,$AD$19:$AD$403,0)+COUNTIF($AD$1:AD45,AD46),"")&amp;IF(J46=8,RANK(L46,$AE$19:$AE$403,0)+COUNTIF($AE$1:AE45,AE46),"")&amp;IF(J46=9,RANK(L46,$AF$19:$AF$403,0)+COUNTIF($AF$1:AF45,AF46),"")&amp;IF(J46=10,RANK(L46,$AG$19:$AG$403,0)+COUNTIF($AG$1:AG45,AG46),"")&amp;IF(J46=11,RANK(L46,$AH$19:$AH$403,0)+COUNTIF($AH$1:AH45,AH46),"")</f>
        <v>28</v>
      </c>
      <c r="N46" s="9" t="s">
        <v>236</v>
      </c>
      <c r="Z46" s="10" t="str">
        <f t="shared" si="4"/>
        <v/>
      </c>
      <c r="AA46" s="10" t="str">
        <f t="shared" si="5"/>
        <v/>
      </c>
      <c r="AB46" s="10" t="str">
        <f t="shared" si="6"/>
        <v/>
      </c>
      <c r="AC46" s="10" t="str">
        <f t="shared" si="7"/>
        <v/>
      </c>
      <c r="AD46" s="10" t="str">
        <f t="shared" si="8"/>
        <v/>
      </c>
      <c r="AE46" s="10" t="str">
        <f t="shared" si="9"/>
        <v/>
      </c>
      <c r="AF46" s="10" t="str">
        <f t="shared" si="10"/>
        <v/>
      </c>
      <c r="AG46" s="10">
        <f t="shared" si="11"/>
        <v>40</v>
      </c>
      <c r="AH46" s="10" t="str">
        <f t="shared" si="12"/>
        <v/>
      </c>
      <c r="AI46" s="13" t="str">
        <f t="shared" si="13"/>
        <v>28</v>
      </c>
      <c r="AJ46" s="11">
        <f t="shared" si="14"/>
        <v>28</v>
      </c>
    </row>
    <row r="47" spans="1:36" x14ac:dyDescent="0.25">
      <c r="A47" s="1">
        <v>29</v>
      </c>
      <c r="B47" s="4">
        <v>48</v>
      </c>
      <c r="C47" s="9" t="s">
        <v>678</v>
      </c>
      <c r="D47" s="9" t="s">
        <v>120</v>
      </c>
      <c r="E47" s="9" t="s">
        <v>99</v>
      </c>
      <c r="F47" s="9">
        <v>4189329217</v>
      </c>
      <c r="G47" s="9" t="s">
        <v>53</v>
      </c>
      <c r="H47" s="27"/>
      <c r="I47" s="6">
        <v>10</v>
      </c>
      <c r="J47" s="6">
        <v>10</v>
      </c>
      <c r="K47" s="9">
        <v>15</v>
      </c>
      <c r="L47" s="7">
        <f t="shared" si="15"/>
        <v>37.5</v>
      </c>
      <c r="M47" s="8" t="str">
        <f>IF(J47=4,RANK(L47,$AA$19:$AA$403,0)+COUNTIF($AA$1:AA46,AA47),"")&amp;IF(J47=5,RANK(L47,$AB$19:$AB$403,0)+COUNTIF($AB$1:AB46,AB47),"")&amp;IF(J47=6,RANK(L47,$AC$19:$AC$403,0)+COUNTIF($AC$1:AC46,AC47),"")&amp;IF(J47=7,RANK(L47,$AD$19:$AD$403,0)+COUNTIF($AD$1:AD46,AD47),"")&amp;IF(J47=8,RANK(L47,$AE$19:$AE$403,0)+COUNTIF($AE$1:AE46,AE47),"")&amp;IF(J47=9,RANK(L47,$AF$19:$AF$403,0)+COUNTIF($AF$1:AF46,AF47),"")&amp;IF(J47=10,RANK(L47,$AG$19:$AG$403,0)+COUNTIF($AG$1:AG46,AG47),"")&amp;IF(J47=11,RANK(L47,$AH$19:$AH$403,0)+COUNTIF($AH$1:AH46,AH47),"")</f>
        <v>29</v>
      </c>
      <c r="N47" s="9" t="s">
        <v>236</v>
      </c>
      <c r="Z47" s="10" t="str">
        <f t="shared" si="4"/>
        <v/>
      </c>
      <c r="AA47" s="10" t="str">
        <f t="shared" si="5"/>
        <v/>
      </c>
      <c r="AB47" s="10" t="str">
        <f t="shared" si="6"/>
        <v/>
      </c>
      <c r="AC47" s="10" t="str">
        <f t="shared" si="7"/>
        <v/>
      </c>
      <c r="AD47" s="10" t="str">
        <f t="shared" si="8"/>
        <v/>
      </c>
      <c r="AE47" s="10" t="str">
        <f t="shared" si="9"/>
        <v/>
      </c>
      <c r="AF47" s="10" t="str">
        <f t="shared" si="10"/>
        <v/>
      </c>
      <c r="AG47" s="10">
        <f t="shared" si="11"/>
        <v>37.5</v>
      </c>
      <c r="AH47" s="10" t="str">
        <f t="shared" si="12"/>
        <v/>
      </c>
      <c r="AI47" s="13" t="str">
        <f t="shared" si="13"/>
        <v>29</v>
      </c>
      <c r="AJ47" s="11">
        <f t="shared" si="14"/>
        <v>29</v>
      </c>
    </row>
    <row r="48" spans="1:36" x14ac:dyDescent="0.25">
      <c r="A48" s="1">
        <v>30</v>
      </c>
      <c r="B48" s="4">
        <v>48</v>
      </c>
      <c r="C48" s="9" t="s">
        <v>717</v>
      </c>
      <c r="D48" s="9" t="s">
        <v>80</v>
      </c>
      <c r="E48" s="9" t="s">
        <v>52</v>
      </c>
      <c r="F48" s="9">
        <v>253705709</v>
      </c>
      <c r="G48" s="9" t="s">
        <v>43</v>
      </c>
      <c r="H48" s="27"/>
      <c r="I48" s="6">
        <v>10</v>
      </c>
      <c r="J48" s="6">
        <v>10</v>
      </c>
      <c r="K48" s="9">
        <v>14</v>
      </c>
      <c r="L48" s="7">
        <f t="shared" si="15"/>
        <v>35</v>
      </c>
      <c r="M48" s="8" t="str">
        <f>IF(J48=4,RANK(L48,$AA$19:$AA$403,0)+COUNTIF($AA$1:AA47,AA48),"")&amp;IF(J48=5,RANK(L48,$AB$19:$AB$403,0)+COUNTIF($AB$1:AB47,AB48),"")&amp;IF(J48=6,RANK(L48,$AC$19:$AC$403,0)+COUNTIF($AC$1:AC47,AC48),"")&amp;IF(J48=7,RANK(L48,$AD$19:$AD$403,0)+COUNTIF($AD$1:AD47,AD48),"")&amp;IF(J48=8,RANK(L48,$AE$19:$AE$403,0)+COUNTIF($AE$1:AE47,AE48),"")&amp;IF(J48=9,RANK(L48,$AF$19:$AF$403,0)+COUNTIF($AF$1:AF47,AF48),"")&amp;IF(J48=10,RANK(L48,$AG$19:$AG$403,0)+COUNTIF($AG$1:AG47,AG48),"")&amp;IF(J48=11,RANK(L48,$AH$19:$AH$403,0)+COUNTIF($AH$1:AH47,AH48),"")</f>
        <v>30</v>
      </c>
      <c r="N48" s="9" t="s">
        <v>236</v>
      </c>
      <c r="Z48" s="10" t="str">
        <f t="shared" si="4"/>
        <v/>
      </c>
      <c r="AA48" s="10" t="str">
        <f t="shared" si="5"/>
        <v/>
      </c>
      <c r="AB48" s="10" t="str">
        <f t="shared" si="6"/>
        <v/>
      </c>
      <c r="AC48" s="10" t="str">
        <f t="shared" si="7"/>
        <v/>
      </c>
      <c r="AD48" s="10" t="str">
        <f t="shared" si="8"/>
        <v/>
      </c>
      <c r="AE48" s="10" t="str">
        <f t="shared" si="9"/>
        <v/>
      </c>
      <c r="AF48" s="10" t="str">
        <f t="shared" si="10"/>
        <v/>
      </c>
      <c r="AG48" s="10">
        <f t="shared" si="11"/>
        <v>35</v>
      </c>
      <c r="AH48" s="10" t="str">
        <f t="shared" si="12"/>
        <v/>
      </c>
      <c r="AI48" s="13" t="str">
        <f t="shared" si="13"/>
        <v>30</v>
      </c>
      <c r="AJ48" s="11">
        <f t="shared" si="14"/>
        <v>30</v>
      </c>
    </row>
    <row r="49" spans="1:36" x14ac:dyDescent="0.25">
      <c r="A49" s="1">
        <v>31</v>
      </c>
      <c r="B49" s="4">
        <v>48</v>
      </c>
      <c r="C49" s="9" t="s">
        <v>718</v>
      </c>
      <c r="D49" s="9" t="s">
        <v>64</v>
      </c>
      <c r="E49" s="9" t="s">
        <v>52</v>
      </c>
      <c r="F49" s="9">
        <v>3783980058</v>
      </c>
      <c r="G49" s="9" t="s">
        <v>53</v>
      </c>
      <c r="H49" s="27"/>
      <c r="I49" s="6">
        <v>10</v>
      </c>
      <c r="J49" s="6">
        <v>10</v>
      </c>
      <c r="K49" s="9">
        <v>14</v>
      </c>
      <c r="L49" s="7">
        <f t="shared" si="15"/>
        <v>35</v>
      </c>
      <c r="M49" s="8" t="str">
        <f>IF(J49=4,RANK(L49,$AA$19:$AA$403,0)+COUNTIF($AA$1:AA48,AA49),"")&amp;IF(J49=5,RANK(L49,$AB$19:$AB$403,0)+COUNTIF($AB$1:AB48,AB49),"")&amp;IF(J49=6,RANK(L49,$AC$19:$AC$403,0)+COUNTIF($AC$1:AC48,AC49),"")&amp;IF(J49=7,RANK(L49,$AD$19:$AD$403,0)+COUNTIF($AD$1:AD48,AD49),"")&amp;IF(J49=8,RANK(L49,$AE$19:$AE$403,0)+COUNTIF($AE$1:AE48,AE49),"")&amp;IF(J49=9,RANK(L49,$AF$19:$AF$403,0)+COUNTIF($AF$1:AF48,AF49),"")&amp;IF(J49=10,RANK(L49,$AG$19:$AG$403,0)+COUNTIF($AG$1:AG48,AG49),"")&amp;IF(J49=11,RANK(L49,$AH$19:$AH$403,0)+COUNTIF($AH$1:AH48,AH49),"")</f>
        <v>31</v>
      </c>
      <c r="N49" s="9" t="s">
        <v>236</v>
      </c>
      <c r="Z49" s="10" t="str">
        <f t="shared" si="4"/>
        <v/>
      </c>
      <c r="AA49" s="10" t="str">
        <f t="shared" si="5"/>
        <v/>
      </c>
      <c r="AB49" s="10" t="str">
        <f t="shared" si="6"/>
        <v/>
      </c>
      <c r="AC49" s="10" t="str">
        <f t="shared" si="7"/>
        <v/>
      </c>
      <c r="AD49" s="10" t="str">
        <f t="shared" si="8"/>
        <v/>
      </c>
      <c r="AE49" s="10" t="str">
        <f t="shared" si="9"/>
        <v/>
      </c>
      <c r="AF49" s="10" t="str">
        <f t="shared" si="10"/>
        <v/>
      </c>
      <c r="AG49" s="10">
        <f t="shared" si="11"/>
        <v>35</v>
      </c>
      <c r="AH49" s="10" t="str">
        <f t="shared" si="12"/>
        <v/>
      </c>
      <c r="AI49" s="13" t="str">
        <f t="shared" si="13"/>
        <v>30</v>
      </c>
      <c r="AJ49" s="11">
        <f t="shared" si="14"/>
        <v>30</v>
      </c>
    </row>
    <row r="50" spans="1:36" x14ac:dyDescent="0.25">
      <c r="A50" s="1">
        <v>32</v>
      </c>
      <c r="B50" s="4">
        <v>48</v>
      </c>
      <c r="C50" s="9" t="s">
        <v>719</v>
      </c>
      <c r="D50" s="9" t="s">
        <v>61</v>
      </c>
      <c r="E50" s="9" t="s">
        <v>47</v>
      </c>
      <c r="F50" s="9">
        <v>260347190</v>
      </c>
      <c r="G50" s="9" t="s">
        <v>53</v>
      </c>
      <c r="H50" s="27"/>
      <c r="I50" s="6">
        <v>10</v>
      </c>
      <c r="J50" s="6">
        <v>10</v>
      </c>
      <c r="K50" s="9">
        <v>13</v>
      </c>
      <c r="L50" s="7">
        <f t="shared" si="15"/>
        <v>32.5</v>
      </c>
      <c r="M50" s="8" t="str">
        <f>IF(J50=4,RANK(L50,$AA$19:$AA$403,0)+COUNTIF($AA$1:AA49,AA50),"")&amp;IF(J50=5,RANK(L50,$AB$19:$AB$403,0)+COUNTIF($AB$1:AB49,AB50),"")&amp;IF(J50=6,RANK(L50,$AC$19:$AC$403,0)+COUNTIF($AC$1:AC49,AC50),"")&amp;IF(J50=7,RANK(L50,$AD$19:$AD$403,0)+COUNTIF($AD$1:AD49,AD50),"")&amp;IF(J50=8,RANK(L50,$AE$19:$AE$403,0)+COUNTIF($AE$1:AE49,AE50),"")&amp;IF(J50=9,RANK(L50,$AF$19:$AF$403,0)+COUNTIF($AF$1:AF49,AF50),"")&amp;IF(J50=10,RANK(L50,$AG$19:$AG$403,0)+COUNTIF($AG$1:AG49,AG50),"")&amp;IF(J50=11,RANK(L50,$AH$19:$AH$403,0)+COUNTIF($AH$1:AH49,AH50),"")</f>
        <v>32</v>
      </c>
      <c r="N50" s="9" t="s">
        <v>236</v>
      </c>
      <c r="Z50" s="10" t="str">
        <f t="shared" si="4"/>
        <v/>
      </c>
      <c r="AA50" s="10" t="str">
        <f t="shared" si="5"/>
        <v/>
      </c>
      <c r="AB50" s="10" t="str">
        <f t="shared" si="6"/>
        <v/>
      </c>
      <c r="AC50" s="10" t="str">
        <f t="shared" si="7"/>
        <v/>
      </c>
      <c r="AD50" s="10" t="str">
        <f t="shared" si="8"/>
        <v/>
      </c>
      <c r="AE50" s="10" t="str">
        <f t="shared" si="9"/>
        <v/>
      </c>
      <c r="AF50" s="10" t="str">
        <f t="shared" si="10"/>
        <v/>
      </c>
      <c r="AG50" s="10">
        <f t="shared" si="11"/>
        <v>32.5</v>
      </c>
      <c r="AH50" s="10" t="str">
        <f t="shared" si="12"/>
        <v/>
      </c>
      <c r="AI50" s="13" t="str">
        <f t="shared" si="13"/>
        <v>32</v>
      </c>
      <c r="AJ50" s="11">
        <f t="shared" si="14"/>
        <v>32</v>
      </c>
    </row>
    <row r="51" spans="1:36" x14ac:dyDescent="0.25">
      <c r="A51" s="1">
        <v>33</v>
      </c>
      <c r="B51" s="4">
        <v>48</v>
      </c>
      <c r="C51" s="9" t="s">
        <v>285</v>
      </c>
      <c r="D51" s="9" t="s">
        <v>61</v>
      </c>
      <c r="E51" s="9" t="s">
        <v>47</v>
      </c>
      <c r="F51" s="9">
        <v>1894402469</v>
      </c>
      <c r="G51" s="9" t="s">
        <v>53</v>
      </c>
      <c r="H51" s="27"/>
      <c r="I51" s="6">
        <v>10</v>
      </c>
      <c r="J51" s="6">
        <v>10</v>
      </c>
      <c r="K51" s="9">
        <v>12</v>
      </c>
      <c r="L51" s="7">
        <f t="shared" si="15"/>
        <v>30</v>
      </c>
      <c r="M51" s="8" t="str">
        <f>IF(J51=4,RANK(L51,$AA$19:$AA$403,0)+COUNTIF($AA$1:AA50,AA51),"")&amp;IF(J51=5,RANK(L51,$AB$19:$AB$403,0)+COUNTIF($AB$1:AB50,AB51),"")&amp;IF(J51=6,RANK(L51,$AC$19:$AC$403,0)+COUNTIF($AC$1:AC50,AC51),"")&amp;IF(J51=7,RANK(L51,$AD$19:$AD$403,0)+COUNTIF($AD$1:AD50,AD51),"")&amp;IF(J51=8,RANK(L51,$AE$19:$AE$403,0)+COUNTIF($AE$1:AE50,AE51),"")&amp;IF(J51=9,RANK(L51,$AF$19:$AF$403,0)+COUNTIF($AF$1:AF50,AF51),"")&amp;IF(J51=10,RANK(L51,$AG$19:$AG$403,0)+COUNTIF($AG$1:AG50,AG51),"")&amp;IF(J51=11,RANK(L51,$AH$19:$AH$403,0)+COUNTIF($AH$1:AH50,AH51),"")</f>
        <v>33</v>
      </c>
      <c r="N51" s="9" t="s">
        <v>236</v>
      </c>
      <c r="Z51" s="10" t="str">
        <f t="shared" si="4"/>
        <v/>
      </c>
      <c r="AA51" s="10" t="str">
        <f t="shared" si="5"/>
        <v/>
      </c>
      <c r="AB51" s="10" t="str">
        <f t="shared" si="6"/>
        <v/>
      </c>
      <c r="AC51" s="10" t="str">
        <f t="shared" si="7"/>
        <v/>
      </c>
      <c r="AD51" s="10" t="str">
        <f t="shared" si="8"/>
        <v/>
      </c>
      <c r="AE51" s="10" t="str">
        <f t="shared" si="9"/>
        <v/>
      </c>
      <c r="AF51" s="10" t="str">
        <f t="shared" si="10"/>
        <v/>
      </c>
      <c r="AG51" s="10">
        <f t="shared" si="11"/>
        <v>30</v>
      </c>
      <c r="AH51" s="10" t="str">
        <f t="shared" si="12"/>
        <v/>
      </c>
      <c r="AI51" s="13" t="str">
        <f t="shared" si="13"/>
        <v>33</v>
      </c>
      <c r="AJ51" s="11">
        <f t="shared" si="14"/>
        <v>33</v>
      </c>
    </row>
    <row r="52" spans="1:36" x14ac:dyDescent="0.25">
      <c r="A52" s="1">
        <v>34</v>
      </c>
      <c r="B52" s="4">
        <v>48</v>
      </c>
      <c r="C52" s="9" t="s">
        <v>720</v>
      </c>
      <c r="D52" s="9" t="s">
        <v>173</v>
      </c>
      <c r="E52" s="9" t="s">
        <v>47</v>
      </c>
      <c r="F52" s="9">
        <v>3794824212</v>
      </c>
      <c r="G52" s="9" t="s">
        <v>43</v>
      </c>
      <c r="H52" s="27"/>
      <c r="I52" s="6">
        <v>10</v>
      </c>
      <c r="J52" s="6">
        <v>10</v>
      </c>
      <c r="K52" s="9">
        <v>12</v>
      </c>
      <c r="L52" s="7">
        <f t="shared" si="15"/>
        <v>30</v>
      </c>
      <c r="M52" s="8" t="str">
        <f>IF(J52=4,RANK(L52,$AA$19:$AA$403,0)+COUNTIF($AA$1:AA51,AA52),"")&amp;IF(J52=5,RANK(L52,$AB$19:$AB$403,0)+COUNTIF($AB$1:AB51,AB52),"")&amp;IF(J52=6,RANK(L52,$AC$19:$AC$403,0)+COUNTIF($AC$1:AC51,AC52),"")&amp;IF(J52=7,RANK(L52,$AD$19:$AD$403,0)+COUNTIF($AD$1:AD51,AD52),"")&amp;IF(J52=8,RANK(L52,$AE$19:$AE$403,0)+COUNTIF($AE$1:AE51,AE52),"")&amp;IF(J52=9,RANK(L52,$AF$19:$AF$403,0)+COUNTIF($AF$1:AF51,AF52),"")&amp;IF(J52=10,RANK(L52,$AG$19:$AG$403,0)+COUNTIF($AG$1:AG51,AG52),"")&amp;IF(J52=11,RANK(L52,$AH$19:$AH$403,0)+COUNTIF($AH$1:AH51,AH52),"")</f>
        <v>34</v>
      </c>
      <c r="N52" s="9" t="s">
        <v>236</v>
      </c>
      <c r="Z52" s="10" t="str">
        <f t="shared" si="4"/>
        <v/>
      </c>
      <c r="AA52" s="10" t="str">
        <f t="shared" si="5"/>
        <v/>
      </c>
      <c r="AB52" s="10" t="str">
        <f t="shared" si="6"/>
        <v/>
      </c>
      <c r="AC52" s="10" t="str">
        <f t="shared" si="7"/>
        <v/>
      </c>
      <c r="AD52" s="10" t="str">
        <f t="shared" si="8"/>
        <v/>
      </c>
      <c r="AE52" s="10" t="str">
        <f t="shared" si="9"/>
        <v/>
      </c>
      <c r="AF52" s="10" t="str">
        <f t="shared" si="10"/>
        <v/>
      </c>
      <c r="AG52" s="10">
        <f t="shared" si="11"/>
        <v>30</v>
      </c>
      <c r="AH52" s="10" t="str">
        <f t="shared" si="12"/>
        <v/>
      </c>
      <c r="AI52" s="13" t="str">
        <f t="shared" si="13"/>
        <v>33</v>
      </c>
      <c r="AJ52" s="11">
        <f t="shared" si="14"/>
        <v>33</v>
      </c>
    </row>
    <row r="53" spans="1:36" x14ac:dyDescent="0.25">
      <c r="A53" s="1">
        <v>35</v>
      </c>
      <c r="B53" s="4">
        <v>48</v>
      </c>
      <c r="C53" s="9" t="s">
        <v>721</v>
      </c>
      <c r="D53" s="9" t="s">
        <v>61</v>
      </c>
      <c r="E53" s="9" t="s">
        <v>239</v>
      </c>
      <c r="F53" s="9">
        <v>1302598605</v>
      </c>
      <c r="G53" s="9" t="s">
        <v>43</v>
      </c>
      <c r="H53" s="27"/>
      <c r="I53" s="6">
        <v>10</v>
      </c>
      <c r="J53" s="6">
        <v>10</v>
      </c>
      <c r="K53" s="9">
        <v>12</v>
      </c>
      <c r="L53" s="7">
        <f t="shared" si="15"/>
        <v>30</v>
      </c>
      <c r="M53" s="8" t="str">
        <f>IF(J53=4,RANK(L53,$AA$19:$AA$403,0)+COUNTIF($AA$1:AA52,AA53),"")&amp;IF(J53=5,RANK(L53,$AB$19:$AB$403,0)+COUNTIF($AB$1:AB52,AB53),"")&amp;IF(J53=6,RANK(L53,$AC$19:$AC$403,0)+COUNTIF($AC$1:AC52,AC53),"")&amp;IF(J53=7,RANK(L53,$AD$19:$AD$403,0)+COUNTIF($AD$1:AD52,AD53),"")&amp;IF(J53=8,RANK(L53,$AE$19:$AE$403,0)+COUNTIF($AE$1:AE52,AE53),"")&amp;IF(J53=9,RANK(L53,$AF$19:$AF$403,0)+COUNTIF($AF$1:AF52,AF53),"")&amp;IF(J53=10,RANK(L53,$AG$19:$AG$403,0)+COUNTIF($AG$1:AG52,AG53),"")&amp;IF(J53=11,RANK(L53,$AH$19:$AH$403,0)+COUNTIF($AH$1:AH52,AH53),"")</f>
        <v>35</v>
      </c>
      <c r="N53" s="9" t="s">
        <v>236</v>
      </c>
      <c r="Z53" s="10" t="str">
        <f t="shared" si="4"/>
        <v/>
      </c>
      <c r="AA53" s="10" t="str">
        <f t="shared" si="5"/>
        <v/>
      </c>
      <c r="AB53" s="10" t="str">
        <f t="shared" si="6"/>
        <v/>
      </c>
      <c r="AC53" s="10" t="str">
        <f t="shared" si="7"/>
        <v/>
      </c>
      <c r="AD53" s="10" t="str">
        <f t="shared" si="8"/>
        <v/>
      </c>
      <c r="AE53" s="10" t="str">
        <f t="shared" si="9"/>
        <v/>
      </c>
      <c r="AF53" s="10" t="str">
        <f t="shared" si="10"/>
        <v/>
      </c>
      <c r="AG53" s="10">
        <f t="shared" si="11"/>
        <v>30</v>
      </c>
      <c r="AH53" s="10" t="str">
        <f t="shared" si="12"/>
        <v/>
      </c>
      <c r="AI53" s="13" t="str">
        <f t="shared" si="13"/>
        <v>33</v>
      </c>
      <c r="AJ53" s="11">
        <f t="shared" si="14"/>
        <v>33</v>
      </c>
    </row>
    <row r="54" spans="1:36" x14ac:dyDescent="0.25">
      <c r="A54" s="1">
        <v>36</v>
      </c>
      <c r="B54" s="4">
        <v>48</v>
      </c>
      <c r="C54" s="9" t="s">
        <v>722</v>
      </c>
      <c r="D54" s="9" t="s">
        <v>161</v>
      </c>
      <c r="E54" s="9" t="s">
        <v>275</v>
      </c>
      <c r="F54" s="9">
        <v>3160191256</v>
      </c>
      <c r="G54" s="9" t="s">
        <v>43</v>
      </c>
      <c r="H54" s="27"/>
      <c r="I54" s="6">
        <v>10</v>
      </c>
      <c r="J54" s="6">
        <v>10</v>
      </c>
      <c r="K54" s="9">
        <v>12</v>
      </c>
      <c r="L54" s="7">
        <f t="shared" si="15"/>
        <v>30</v>
      </c>
      <c r="M54" s="8" t="str">
        <f>IF(J54=4,RANK(L54,$AA$19:$AA$403,0)+COUNTIF($AA$1:AA53,AA54),"")&amp;IF(J54=5,RANK(L54,$AB$19:$AB$403,0)+COUNTIF($AB$1:AB53,AB54),"")&amp;IF(J54=6,RANK(L54,$AC$19:$AC$403,0)+COUNTIF($AC$1:AC53,AC54),"")&amp;IF(J54=7,RANK(L54,$AD$19:$AD$403,0)+COUNTIF($AD$1:AD53,AD54),"")&amp;IF(J54=8,RANK(L54,$AE$19:$AE$403,0)+COUNTIF($AE$1:AE53,AE54),"")&amp;IF(J54=9,RANK(L54,$AF$19:$AF$403,0)+COUNTIF($AF$1:AF53,AF54),"")&amp;IF(J54=10,RANK(L54,$AG$19:$AG$403,0)+COUNTIF($AG$1:AG53,AG54),"")&amp;IF(J54=11,RANK(L54,$AH$19:$AH$403,0)+COUNTIF($AH$1:AH53,AH54),"")</f>
        <v>36</v>
      </c>
      <c r="N54" s="9" t="s">
        <v>236</v>
      </c>
      <c r="Z54" s="10" t="str">
        <f t="shared" si="4"/>
        <v/>
      </c>
      <c r="AA54" s="10" t="str">
        <f t="shared" si="5"/>
        <v/>
      </c>
      <c r="AB54" s="10" t="str">
        <f t="shared" si="6"/>
        <v/>
      </c>
      <c r="AC54" s="10" t="str">
        <f t="shared" si="7"/>
        <v/>
      </c>
      <c r="AD54" s="10" t="str">
        <f t="shared" si="8"/>
        <v/>
      </c>
      <c r="AE54" s="10" t="str">
        <f t="shared" si="9"/>
        <v/>
      </c>
      <c r="AF54" s="10" t="str">
        <f t="shared" si="10"/>
        <v/>
      </c>
      <c r="AG54" s="10">
        <f t="shared" si="11"/>
        <v>30</v>
      </c>
      <c r="AH54" s="10" t="str">
        <f t="shared" si="12"/>
        <v/>
      </c>
      <c r="AI54" s="13" t="str">
        <f t="shared" si="13"/>
        <v>33</v>
      </c>
      <c r="AJ54" s="11">
        <f t="shared" si="14"/>
        <v>33</v>
      </c>
    </row>
    <row r="55" spans="1:36" x14ac:dyDescent="0.25">
      <c r="A55" s="1">
        <v>37</v>
      </c>
      <c r="B55" s="4">
        <v>48</v>
      </c>
      <c r="C55" s="9" t="s">
        <v>723</v>
      </c>
      <c r="D55" s="9" t="s">
        <v>51</v>
      </c>
      <c r="E55" s="9" t="s">
        <v>52</v>
      </c>
      <c r="F55" s="9">
        <v>3278764804</v>
      </c>
      <c r="G55" s="9" t="s">
        <v>43</v>
      </c>
      <c r="H55" s="27"/>
      <c r="I55" s="6">
        <v>10</v>
      </c>
      <c r="J55" s="6">
        <v>10</v>
      </c>
      <c r="K55" s="9">
        <v>11</v>
      </c>
      <c r="L55" s="7">
        <f t="shared" si="15"/>
        <v>27.5</v>
      </c>
      <c r="M55" s="8" t="str">
        <f>IF(J55=4,RANK(L55,$AA$19:$AA$403,0)+COUNTIF($AA$1:AA54,AA55),"")&amp;IF(J55=5,RANK(L55,$AB$19:$AB$403,0)+COUNTIF($AB$1:AB54,AB55),"")&amp;IF(J55=6,RANK(L55,$AC$19:$AC$403,0)+COUNTIF($AC$1:AC54,AC55),"")&amp;IF(J55=7,RANK(L55,$AD$19:$AD$403,0)+COUNTIF($AD$1:AD54,AD55),"")&amp;IF(J55=8,RANK(L55,$AE$19:$AE$403,0)+COUNTIF($AE$1:AE54,AE55),"")&amp;IF(J55=9,RANK(L55,$AF$19:$AF$403,0)+COUNTIF($AF$1:AF54,AF55),"")&amp;IF(J55=10,RANK(L55,$AG$19:$AG$403,0)+COUNTIF($AG$1:AG54,AG55),"")&amp;IF(J55=11,RANK(L55,$AH$19:$AH$403,0)+COUNTIF($AH$1:AH54,AH55),"")</f>
        <v>37</v>
      </c>
      <c r="N55" s="9" t="s">
        <v>236</v>
      </c>
      <c r="Z55" s="10" t="str">
        <f t="shared" si="4"/>
        <v/>
      </c>
      <c r="AA55" s="10" t="str">
        <f t="shared" si="5"/>
        <v/>
      </c>
      <c r="AB55" s="10" t="str">
        <f t="shared" si="6"/>
        <v/>
      </c>
      <c r="AC55" s="10" t="str">
        <f t="shared" si="7"/>
        <v/>
      </c>
      <c r="AD55" s="10" t="str">
        <f t="shared" si="8"/>
        <v/>
      </c>
      <c r="AE55" s="10" t="str">
        <f t="shared" si="9"/>
        <v/>
      </c>
      <c r="AF55" s="10" t="str">
        <f t="shared" si="10"/>
        <v/>
      </c>
      <c r="AG55" s="10">
        <f t="shared" si="11"/>
        <v>27.5</v>
      </c>
      <c r="AH55" s="10" t="str">
        <f t="shared" si="12"/>
        <v/>
      </c>
      <c r="AI55" s="13" t="str">
        <f t="shared" si="13"/>
        <v>37</v>
      </c>
      <c r="AJ55" s="11">
        <f t="shared" si="14"/>
        <v>37</v>
      </c>
    </row>
    <row r="56" spans="1:36" x14ac:dyDescent="0.25">
      <c r="A56" s="1">
        <v>38</v>
      </c>
      <c r="B56" s="4">
        <v>48</v>
      </c>
      <c r="C56" s="9" t="s">
        <v>724</v>
      </c>
      <c r="D56" s="9" t="s">
        <v>101</v>
      </c>
      <c r="E56" s="9" t="s">
        <v>725</v>
      </c>
      <c r="F56" s="9">
        <v>3245719194</v>
      </c>
      <c r="G56" s="9" t="s">
        <v>41</v>
      </c>
      <c r="H56" s="27"/>
      <c r="I56" s="6">
        <v>10</v>
      </c>
      <c r="J56" s="6">
        <v>10</v>
      </c>
      <c r="K56" s="9">
        <v>11</v>
      </c>
      <c r="L56" s="7">
        <f t="shared" si="15"/>
        <v>27.5</v>
      </c>
      <c r="M56" s="8" t="str">
        <f>IF(J56=4,RANK(L56,$AA$19:$AA$403,0)+COUNTIF($AA$1:AA55,AA56),"")&amp;IF(J56=5,RANK(L56,$AB$19:$AB$403,0)+COUNTIF($AB$1:AB55,AB56),"")&amp;IF(J56=6,RANK(L56,$AC$19:$AC$403,0)+COUNTIF($AC$1:AC55,AC56),"")&amp;IF(J56=7,RANK(L56,$AD$19:$AD$403,0)+COUNTIF($AD$1:AD55,AD56),"")&amp;IF(J56=8,RANK(L56,$AE$19:$AE$403,0)+COUNTIF($AE$1:AE55,AE56),"")&amp;IF(J56=9,RANK(L56,$AF$19:$AF$403,0)+COUNTIF($AF$1:AF55,AF56),"")&amp;IF(J56=10,RANK(L56,$AG$19:$AG$403,0)+COUNTIF($AG$1:AG55,AG56),"")&amp;IF(J56=11,RANK(L56,$AH$19:$AH$403,0)+COUNTIF($AH$1:AH55,AH56),"")</f>
        <v>38</v>
      </c>
      <c r="N56" s="9" t="s">
        <v>236</v>
      </c>
      <c r="Z56" s="10" t="str">
        <f t="shared" si="4"/>
        <v/>
      </c>
      <c r="AA56" s="10" t="str">
        <f t="shared" si="5"/>
        <v/>
      </c>
      <c r="AB56" s="10" t="str">
        <f t="shared" si="6"/>
        <v/>
      </c>
      <c r="AC56" s="10" t="str">
        <f t="shared" si="7"/>
        <v/>
      </c>
      <c r="AD56" s="10" t="str">
        <f t="shared" si="8"/>
        <v/>
      </c>
      <c r="AE56" s="10" t="str">
        <f t="shared" si="9"/>
        <v/>
      </c>
      <c r="AF56" s="10" t="str">
        <f t="shared" si="10"/>
        <v/>
      </c>
      <c r="AG56" s="10">
        <f t="shared" si="11"/>
        <v>27.5</v>
      </c>
      <c r="AH56" s="10" t="str">
        <f t="shared" si="12"/>
        <v/>
      </c>
      <c r="AI56" s="13" t="str">
        <f t="shared" si="13"/>
        <v>37</v>
      </c>
      <c r="AJ56" s="11">
        <f t="shared" si="14"/>
        <v>37</v>
      </c>
    </row>
    <row r="57" spans="1:36" x14ac:dyDescent="0.25">
      <c r="A57" s="1">
        <v>39</v>
      </c>
      <c r="B57" s="4">
        <v>48</v>
      </c>
      <c r="C57" s="9" t="s">
        <v>726</v>
      </c>
      <c r="D57" s="9" t="s">
        <v>88</v>
      </c>
      <c r="E57" s="9" t="s">
        <v>34</v>
      </c>
      <c r="F57" s="9">
        <v>2536446236</v>
      </c>
      <c r="G57" s="9" t="s">
        <v>41</v>
      </c>
      <c r="H57" s="27"/>
      <c r="I57" s="6">
        <v>10</v>
      </c>
      <c r="J57" s="6">
        <v>10</v>
      </c>
      <c r="K57" s="9">
        <v>10</v>
      </c>
      <c r="L57" s="7">
        <f t="shared" si="15"/>
        <v>25</v>
      </c>
      <c r="M57" s="8" t="str">
        <f>IF(J57=4,RANK(L57,$AA$19:$AA$403,0)+COUNTIF($AA$1:AA56,AA57),"")&amp;IF(J57=5,RANK(L57,$AB$19:$AB$403,0)+COUNTIF($AB$1:AB56,AB57),"")&amp;IF(J57=6,RANK(L57,$AC$19:$AC$403,0)+COUNTIF($AC$1:AC56,AC57),"")&amp;IF(J57=7,RANK(L57,$AD$19:$AD$403,0)+COUNTIF($AD$1:AD56,AD57),"")&amp;IF(J57=8,RANK(L57,$AE$19:$AE$403,0)+COUNTIF($AE$1:AE56,AE57),"")&amp;IF(J57=9,RANK(L57,$AF$19:$AF$403,0)+COUNTIF($AF$1:AF56,AF57),"")&amp;IF(J57=10,RANK(L57,$AG$19:$AG$403,0)+COUNTIF($AG$1:AG56,AG57),"")&amp;IF(J57=11,RANK(L57,$AH$19:$AH$403,0)+COUNTIF($AH$1:AH56,AH57),"")</f>
        <v>39</v>
      </c>
      <c r="N57" s="9" t="s">
        <v>236</v>
      </c>
      <c r="Z57" s="10" t="str">
        <f t="shared" si="4"/>
        <v/>
      </c>
      <c r="AA57" s="10" t="str">
        <f t="shared" si="5"/>
        <v/>
      </c>
      <c r="AB57" s="10" t="str">
        <f t="shared" si="6"/>
        <v/>
      </c>
      <c r="AC57" s="10" t="str">
        <f t="shared" si="7"/>
        <v/>
      </c>
      <c r="AD57" s="10" t="str">
        <f t="shared" si="8"/>
        <v/>
      </c>
      <c r="AE57" s="10" t="str">
        <f t="shared" si="9"/>
        <v/>
      </c>
      <c r="AF57" s="10" t="str">
        <f t="shared" si="10"/>
        <v/>
      </c>
      <c r="AG57" s="10">
        <f t="shared" si="11"/>
        <v>25</v>
      </c>
      <c r="AH57" s="10" t="str">
        <f t="shared" si="12"/>
        <v/>
      </c>
      <c r="AI57" s="13" t="str">
        <f t="shared" si="13"/>
        <v>39</v>
      </c>
      <c r="AJ57" s="11">
        <f t="shared" si="14"/>
        <v>39</v>
      </c>
    </row>
    <row r="58" spans="1:36" x14ac:dyDescent="0.25">
      <c r="A58" s="1">
        <v>40</v>
      </c>
      <c r="B58" s="4">
        <v>48</v>
      </c>
      <c r="C58" s="9" t="s">
        <v>595</v>
      </c>
      <c r="D58" s="9" t="s">
        <v>101</v>
      </c>
      <c r="E58" s="9" t="s">
        <v>198</v>
      </c>
      <c r="F58" s="9">
        <v>267945408</v>
      </c>
      <c r="G58" s="9" t="s">
        <v>43</v>
      </c>
      <c r="H58" s="27"/>
      <c r="I58" s="6">
        <v>10</v>
      </c>
      <c r="J58" s="6">
        <v>10</v>
      </c>
      <c r="K58" s="9">
        <v>10</v>
      </c>
      <c r="L58" s="7">
        <f t="shared" si="15"/>
        <v>25</v>
      </c>
      <c r="M58" s="8" t="str">
        <f>IF(J58=4,RANK(L58,$AA$19:$AA$403,0)+COUNTIF($AA$1:AA57,AA58),"")&amp;IF(J58=5,RANK(L58,$AB$19:$AB$403,0)+COUNTIF($AB$1:AB57,AB58),"")&amp;IF(J58=6,RANK(L58,$AC$19:$AC$403,0)+COUNTIF($AC$1:AC57,AC58),"")&amp;IF(J58=7,RANK(L58,$AD$19:$AD$403,0)+COUNTIF($AD$1:AD57,AD58),"")&amp;IF(J58=8,RANK(L58,$AE$19:$AE$403,0)+COUNTIF($AE$1:AE57,AE58),"")&amp;IF(J58=9,RANK(L58,$AF$19:$AF$403,0)+COUNTIF($AF$1:AF57,AF58),"")&amp;IF(J58=10,RANK(L58,$AG$19:$AG$403,0)+COUNTIF($AG$1:AG57,AG58),"")&amp;IF(J58=11,RANK(L58,$AH$19:$AH$403,0)+COUNTIF($AH$1:AH57,AH58),"")</f>
        <v>40</v>
      </c>
      <c r="N58" s="9" t="s">
        <v>236</v>
      </c>
      <c r="Z58" s="10" t="str">
        <f t="shared" si="4"/>
        <v/>
      </c>
      <c r="AA58" s="10" t="str">
        <f t="shared" si="5"/>
        <v/>
      </c>
      <c r="AB58" s="10" t="str">
        <f t="shared" si="6"/>
        <v/>
      </c>
      <c r="AC58" s="10" t="str">
        <f t="shared" si="7"/>
        <v/>
      </c>
      <c r="AD58" s="10" t="str">
        <f t="shared" si="8"/>
        <v/>
      </c>
      <c r="AE58" s="10" t="str">
        <f t="shared" si="9"/>
        <v/>
      </c>
      <c r="AF58" s="10" t="str">
        <f t="shared" si="10"/>
        <v/>
      </c>
      <c r="AG58" s="10">
        <f t="shared" si="11"/>
        <v>25</v>
      </c>
      <c r="AH58" s="10" t="str">
        <f t="shared" si="12"/>
        <v/>
      </c>
      <c r="AI58" s="13" t="str">
        <f t="shared" si="13"/>
        <v>39</v>
      </c>
      <c r="AJ58" s="11">
        <f t="shared" si="14"/>
        <v>39</v>
      </c>
    </row>
    <row r="59" spans="1:36" x14ac:dyDescent="0.25">
      <c r="A59" s="1">
        <v>41</v>
      </c>
      <c r="B59" s="4">
        <v>48</v>
      </c>
      <c r="C59" s="9" t="s">
        <v>727</v>
      </c>
      <c r="D59" s="9" t="s">
        <v>728</v>
      </c>
      <c r="E59" s="9" t="s">
        <v>52</v>
      </c>
      <c r="F59" s="9">
        <v>1202243560</v>
      </c>
      <c r="G59" s="9" t="s">
        <v>53</v>
      </c>
      <c r="H59" s="27"/>
      <c r="I59" s="6">
        <v>10</v>
      </c>
      <c r="J59" s="6">
        <v>10</v>
      </c>
      <c r="K59" s="9">
        <v>10</v>
      </c>
      <c r="L59" s="7">
        <f t="shared" si="15"/>
        <v>25</v>
      </c>
      <c r="M59" s="8" t="str">
        <f>IF(J59=4,RANK(L59,$AA$19:$AA$403,0)+COUNTIF($AA$1:AA58,AA59),"")&amp;IF(J59=5,RANK(L59,$AB$19:$AB$403,0)+COUNTIF($AB$1:AB58,AB59),"")&amp;IF(J59=6,RANK(L59,$AC$19:$AC$403,0)+COUNTIF($AC$1:AC58,AC59),"")&amp;IF(J59=7,RANK(L59,$AD$19:$AD$403,0)+COUNTIF($AD$1:AD58,AD59),"")&amp;IF(J59=8,RANK(L59,$AE$19:$AE$403,0)+COUNTIF($AE$1:AE58,AE59),"")&amp;IF(J59=9,RANK(L59,$AF$19:$AF$403,0)+COUNTIF($AF$1:AF58,AF59),"")&amp;IF(J59=10,RANK(L59,$AG$19:$AG$403,0)+COUNTIF($AG$1:AG58,AG59),"")&amp;IF(J59=11,RANK(L59,$AH$19:$AH$403,0)+COUNTIF($AH$1:AH58,AH59),"")</f>
        <v>41</v>
      </c>
      <c r="N59" s="9" t="s">
        <v>236</v>
      </c>
      <c r="Z59" s="10" t="str">
        <f t="shared" si="4"/>
        <v/>
      </c>
      <c r="AA59" s="10" t="str">
        <f t="shared" si="5"/>
        <v/>
      </c>
      <c r="AB59" s="10" t="str">
        <f t="shared" si="6"/>
        <v/>
      </c>
      <c r="AC59" s="10" t="str">
        <f t="shared" si="7"/>
        <v/>
      </c>
      <c r="AD59" s="10" t="str">
        <f t="shared" si="8"/>
        <v/>
      </c>
      <c r="AE59" s="10" t="str">
        <f t="shared" si="9"/>
        <v/>
      </c>
      <c r="AF59" s="10" t="str">
        <f t="shared" si="10"/>
        <v/>
      </c>
      <c r="AG59" s="10">
        <f t="shared" si="11"/>
        <v>25</v>
      </c>
      <c r="AH59" s="10" t="str">
        <f t="shared" si="12"/>
        <v/>
      </c>
      <c r="AI59" s="13" t="str">
        <f t="shared" si="13"/>
        <v>39</v>
      </c>
      <c r="AJ59" s="11">
        <f t="shared" si="14"/>
        <v>39</v>
      </c>
    </row>
    <row r="60" spans="1:36" x14ac:dyDescent="0.25">
      <c r="A60" s="1">
        <v>42</v>
      </c>
      <c r="B60" s="4">
        <v>48</v>
      </c>
      <c r="C60" s="9" t="s">
        <v>729</v>
      </c>
      <c r="D60" s="9" t="s">
        <v>33</v>
      </c>
      <c r="E60" s="9" t="s">
        <v>198</v>
      </c>
      <c r="F60" s="9">
        <v>4126201191</v>
      </c>
      <c r="G60" s="9" t="s">
        <v>43</v>
      </c>
      <c r="H60" s="27"/>
      <c r="I60" s="6">
        <v>10</v>
      </c>
      <c r="J60" s="6">
        <v>10</v>
      </c>
      <c r="K60" s="9">
        <v>0</v>
      </c>
      <c r="L60" s="7">
        <f t="shared" si="15"/>
        <v>0</v>
      </c>
      <c r="M60" s="8" t="str">
        <f>IF(J60=4,RANK(L60,$AA$19:$AA$403,0)+COUNTIF($AA$1:AA59,AA60),"")&amp;IF(J60=5,RANK(L60,$AB$19:$AB$403,0)+COUNTIF($AB$1:AB59,AB60),"")&amp;IF(J60=6,RANK(L60,$AC$19:$AC$403,0)+COUNTIF($AC$1:AC59,AC60),"")&amp;IF(J60=7,RANK(L60,$AD$19:$AD$403,0)+COUNTIF($AD$1:AD59,AD60),"")&amp;IF(J60=8,RANK(L60,$AE$19:$AE$403,0)+COUNTIF($AE$1:AE59,AE60),"")&amp;IF(J60=9,RANK(L60,$AF$19:$AF$403,0)+COUNTIF($AF$1:AF59,AF60),"")&amp;IF(J60=10,RANK(L60,$AG$19:$AG$403,0)+COUNTIF($AG$1:AG59,AG60),"")&amp;IF(J60=11,RANK(L60,$AH$19:$AH$403,0)+COUNTIF($AH$1:AH59,AH60),"")</f>
        <v>42</v>
      </c>
      <c r="N60" s="9" t="s">
        <v>236</v>
      </c>
      <c r="Z60" s="10" t="str">
        <f t="shared" si="4"/>
        <v/>
      </c>
      <c r="AA60" s="10" t="str">
        <f t="shared" si="5"/>
        <v/>
      </c>
      <c r="AB60" s="10" t="str">
        <f t="shared" si="6"/>
        <v/>
      </c>
      <c r="AC60" s="10" t="str">
        <f t="shared" si="7"/>
        <v/>
      </c>
      <c r="AD60" s="10" t="str">
        <f t="shared" si="8"/>
        <v/>
      </c>
      <c r="AE60" s="10" t="str">
        <f t="shared" si="9"/>
        <v/>
      </c>
      <c r="AF60" s="10" t="str">
        <f t="shared" si="10"/>
        <v/>
      </c>
      <c r="AG60" s="10">
        <f t="shared" si="11"/>
        <v>0</v>
      </c>
      <c r="AH60" s="10" t="str">
        <f t="shared" si="12"/>
        <v/>
      </c>
      <c r="AI60" s="13" t="str">
        <f t="shared" si="13"/>
        <v>42</v>
      </c>
      <c r="AJ60" s="11">
        <f t="shared" si="14"/>
        <v>42</v>
      </c>
    </row>
    <row r="61" spans="1:36" x14ac:dyDescent="0.25">
      <c r="A61" s="1">
        <v>43</v>
      </c>
      <c r="B61" s="4">
        <v>48</v>
      </c>
      <c r="C61" s="9" t="s">
        <v>730</v>
      </c>
      <c r="D61" s="9" t="s">
        <v>64</v>
      </c>
      <c r="E61" s="9" t="s">
        <v>27</v>
      </c>
      <c r="F61" s="9">
        <v>4070379902</v>
      </c>
      <c r="G61" s="9" t="s">
        <v>43</v>
      </c>
      <c r="H61" s="27"/>
      <c r="I61" s="6">
        <v>10</v>
      </c>
      <c r="J61" s="6">
        <v>10</v>
      </c>
      <c r="K61" s="9">
        <v>0</v>
      </c>
      <c r="L61" s="7">
        <f t="shared" si="15"/>
        <v>0</v>
      </c>
      <c r="M61" s="8" t="str">
        <f>IF(J61=4,RANK(L61,$AA$19:$AA$403,0)+COUNTIF($AA$1:AA60,AA61),"")&amp;IF(J61=5,RANK(L61,$AB$19:$AB$403,0)+COUNTIF($AB$1:AB60,AB61),"")&amp;IF(J61=6,RANK(L61,$AC$19:$AC$403,0)+COUNTIF($AC$1:AC60,AC61),"")&amp;IF(J61=7,RANK(L61,$AD$19:$AD$403,0)+COUNTIF($AD$1:AD60,AD61),"")&amp;IF(J61=8,RANK(L61,$AE$19:$AE$403,0)+COUNTIF($AE$1:AE60,AE61),"")&amp;IF(J61=9,RANK(L61,$AF$19:$AF$403,0)+COUNTIF($AF$1:AF60,AF61),"")&amp;IF(J61=10,RANK(L61,$AG$19:$AG$403,0)+COUNTIF($AG$1:AG60,AG61),"")&amp;IF(J61=11,RANK(L61,$AH$19:$AH$403,0)+COUNTIF($AH$1:AH60,AH61),"")</f>
        <v>43</v>
      </c>
      <c r="N61" s="9" t="s">
        <v>236</v>
      </c>
      <c r="Z61" s="10" t="str">
        <f t="shared" si="4"/>
        <v/>
      </c>
      <c r="AA61" s="10" t="str">
        <f t="shared" si="5"/>
        <v/>
      </c>
      <c r="AB61" s="10" t="str">
        <f t="shared" si="6"/>
        <v/>
      </c>
      <c r="AC61" s="10" t="str">
        <f t="shared" si="7"/>
        <v/>
      </c>
      <c r="AD61" s="10" t="str">
        <f t="shared" si="8"/>
        <v/>
      </c>
      <c r="AE61" s="10" t="str">
        <f t="shared" si="9"/>
        <v/>
      </c>
      <c r="AF61" s="10" t="str">
        <f t="shared" si="10"/>
        <v/>
      </c>
      <c r="AG61" s="10">
        <f t="shared" si="11"/>
        <v>0</v>
      </c>
      <c r="AH61" s="10" t="str">
        <f t="shared" si="12"/>
        <v/>
      </c>
      <c r="AI61" s="13" t="str">
        <f t="shared" si="13"/>
        <v>42</v>
      </c>
      <c r="AJ61" s="11">
        <f t="shared" si="14"/>
        <v>42</v>
      </c>
    </row>
    <row r="62" spans="1:36" x14ac:dyDescent="0.25">
      <c r="A62" s="1">
        <v>44</v>
      </c>
      <c r="B62" s="4">
        <v>48</v>
      </c>
      <c r="C62" s="9" t="s">
        <v>731</v>
      </c>
      <c r="D62" s="9" t="s">
        <v>112</v>
      </c>
      <c r="E62" s="9" t="s">
        <v>52</v>
      </c>
      <c r="F62" s="9">
        <v>384021633</v>
      </c>
      <c r="G62" s="9" t="s">
        <v>43</v>
      </c>
      <c r="H62" s="27"/>
      <c r="I62" s="6">
        <v>10</v>
      </c>
      <c r="J62" s="6">
        <v>10</v>
      </c>
      <c r="K62" s="9">
        <v>0</v>
      </c>
      <c r="L62" s="7">
        <f t="shared" si="15"/>
        <v>0</v>
      </c>
      <c r="M62" s="8" t="str">
        <f>IF(J62=4,RANK(L62,$AA$19:$AA$403,0)+COUNTIF($AA$1:AA61,AA62),"")&amp;IF(J62=5,RANK(L62,$AB$19:$AB$403,0)+COUNTIF($AB$1:AB61,AB62),"")&amp;IF(J62=6,RANK(L62,$AC$19:$AC$403,0)+COUNTIF($AC$1:AC61,AC62),"")&amp;IF(J62=7,RANK(L62,$AD$19:$AD$403,0)+COUNTIF($AD$1:AD61,AD62),"")&amp;IF(J62=8,RANK(L62,$AE$19:$AE$403,0)+COUNTIF($AE$1:AE61,AE62),"")&amp;IF(J62=9,RANK(L62,$AF$19:$AF$403,0)+COUNTIF($AF$1:AF61,AF62),"")&amp;IF(J62=10,RANK(L62,$AG$19:$AG$403,0)+COUNTIF($AG$1:AG61,AG62),"")&amp;IF(J62=11,RANK(L62,$AH$19:$AH$403,0)+COUNTIF($AH$1:AH61,AH62),"")</f>
        <v>44</v>
      </c>
      <c r="N62" s="9" t="s">
        <v>237</v>
      </c>
      <c r="Z62" s="10" t="str">
        <f t="shared" si="4"/>
        <v/>
      </c>
      <c r="AA62" s="10" t="str">
        <f t="shared" si="5"/>
        <v/>
      </c>
      <c r="AB62" s="10" t="str">
        <f t="shared" si="6"/>
        <v/>
      </c>
      <c r="AC62" s="10" t="str">
        <f t="shared" si="7"/>
        <v/>
      </c>
      <c r="AD62" s="10" t="str">
        <f t="shared" si="8"/>
        <v/>
      </c>
      <c r="AE62" s="10" t="str">
        <f t="shared" si="9"/>
        <v/>
      </c>
      <c r="AF62" s="10" t="str">
        <f t="shared" si="10"/>
        <v/>
      </c>
      <c r="AG62" s="10">
        <f t="shared" si="11"/>
        <v>0</v>
      </c>
      <c r="AH62" s="10" t="str">
        <f t="shared" si="12"/>
        <v/>
      </c>
      <c r="AI62" s="13" t="str">
        <f t="shared" si="13"/>
        <v>42</v>
      </c>
      <c r="AJ62" s="11">
        <f t="shared" si="14"/>
        <v>42</v>
      </c>
    </row>
    <row r="63" spans="1:36" x14ac:dyDescent="0.25">
      <c r="Z63" s="10" t="str">
        <f t="shared" si="4"/>
        <v/>
      </c>
      <c r="AA63" s="10" t="str">
        <f t="shared" si="5"/>
        <v/>
      </c>
      <c r="AB63" s="10" t="str">
        <f t="shared" si="6"/>
        <v/>
      </c>
      <c r="AC63" s="10" t="str">
        <f t="shared" si="7"/>
        <v/>
      </c>
      <c r="AD63" s="10" t="str">
        <f t="shared" si="8"/>
        <v/>
      </c>
      <c r="AE63" s="10" t="str">
        <f t="shared" si="9"/>
        <v/>
      </c>
      <c r="AF63" s="10" t="str">
        <f t="shared" si="10"/>
        <v/>
      </c>
      <c r="AG63" s="10" t="str">
        <f t="shared" si="11"/>
        <v/>
      </c>
      <c r="AH63" s="10" t="str">
        <f t="shared" si="12"/>
        <v/>
      </c>
      <c r="AI63" s="13" t="str">
        <f t="shared" si="13"/>
        <v/>
      </c>
      <c r="AJ63" s="11" t="e">
        <f t="shared" si="14"/>
        <v>#VALUE!</v>
      </c>
    </row>
  </sheetData>
  <mergeCells count="6">
    <mergeCell ref="A16:B16"/>
    <mergeCell ref="A6:B7"/>
    <mergeCell ref="C6:G6"/>
    <mergeCell ref="H6:H7"/>
    <mergeCell ref="I6:J6"/>
    <mergeCell ref="I7:J7"/>
  </mergeCells>
  <conditionalFormatting sqref="L19:L62">
    <cfRule type="cellIs" dxfId="3" priority="1" operator="greaterThan">
      <formula>100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52"/>
  <sheetViews>
    <sheetView zoomScale="90" zoomScaleNormal="90" workbookViewId="0">
      <selection activeCell="A18" sqref="A18"/>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9.28515625" bestFit="1"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31"/>
      <c r="B6" s="32"/>
      <c r="C6" s="29" t="s">
        <v>14</v>
      </c>
      <c r="D6" s="35"/>
      <c r="E6" s="35"/>
      <c r="F6" s="35"/>
      <c r="G6" s="30"/>
      <c r="H6" s="36" t="s">
        <v>15</v>
      </c>
      <c r="I6" s="38" t="s">
        <v>16</v>
      </c>
      <c r="J6" s="39"/>
    </row>
    <row r="7" spans="1:36" ht="15" customHeight="1" x14ac:dyDescent="0.25">
      <c r="A7" s="33"/>
      <c r="B7" s="34"/>
      <c r="C7" s="14" t="s">
        <v>17</v>
      </c>
      <c r="D7" s="14" t="s">
        <v>18</v>
      </c>
      <c r="E7" s="14" t="s">
        <v>19</v>
      </c>
      <c r="F7" s="14" t="s">
        <v>20</v>
      </c>
      <c r="G7" s="14" t="s">
        <v>21</v>
      </c>
      <c r="H7" s="37"/>
      <c r="I7" s="40" t="s">
        <v>22</v>
      </c>
      <c r="J7" s="41"/>
    </row>
    <row r="8" spans="1:36" x14ac:dyDescent="0.25">
      <c r="A8" s="15">
        <v>4</v>
      </c>
      <c r="B8" s="16" t="s">
        <v>23</v>
      </c>
      <c r="C8" s="17">
        <f>COUNTIF(J19:J928,4)</f>
        <v>0</v>
      </c>
      <c r="D8" s="17">
        <f>COUNTIF($Z$19:$Z$928,5)</f>
        <v>0</v>
      </c>
      <c r="E8" s="17">
        <f>COUNTIF($Z$19:$Z$928,104)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COUNTIF(J19:J929,5)</f>
        <v>0</v>
      </c>
      <c r="D9" s="17">
        <f>COUNTIF($Z$19:$Z$928,6)</f>
        <v>0</v>
      </c>
      <c r="E9" s="17">
        <f>COUNTIF($Z$19:$Z$928,105)</f>
        <v>0</v>
      </c>
      <c r="F9" s="17">
        <f t="shared" ref="F9:F16" si="2">SUM(D9:E9)</f>
        <v>0</v>
      </c>
      <c r="G9" s="15">
        <f t="shared" si="0"/>
        <v>0</v>
      </c>
      <c r="H9" s="20"/>
      <c r="I9" s="18"/>
      <c r="J9" s="19">
        <f t="shared" si="1"/>
        <v>0</v>
      </c>
      <c r="Z9" s="10"/>
      <c r="AA9" s="10"/>
      <c r="AB9" s="10"/>
      <c r="AC9" s="10"/>
      <c r="AD9" s="10"/>
      <c r="AE9" s="10"/>
      <c r="AF9" s="10"/>
      <c r="AG9" s="10"/>
      <c r="AH9" s="11"/>
      <c r="AI9" s="11">
        <f t="shared" ref="AI9:AJ15" si="3">I9+1-1</f>
        <v>0</v>
      </c>
      <c r="AJ9" s="11">
        <f t="shared" si="3"/>
        <v>0</v>
      </c>
    </row>
    <row r="10" spans="1:36" x14ac:dyDescent="0.25">
      <c r="A10" s="15">
        <v>6</v>
      </c>
      <c r="B10" s="16" t="s">
        <v>23</v>
      </c>
      <c r="C10" s="17">
        <f>COUNTIF(J19:J930,6)</f>
        <v>0</v>
      </c>
      <c r="D10" s="17">
        <f>COUNTIF($Z$19:$Z$928,7)</f>
        <v>0</v>
      </c>
      <c r="E10" s="17">
        <f>COUNTIF($Z$19:$Z$928,106)</f>
        <v>0</v>
      </c>
      <c r="F10" s="17">
        <f t="shared" si="2"/>
        <v>0</v>
      </c>
      <c r="G10" s="15">
        <f t="shared" si="0"/>
        <v>0</v>
      </c>
      <c r="H10" s="21"/>
      <c r="I10" s="22"/>
      <c r="J10" s="19">
        <f t="shared" si="1"/>
        <v>0</v>
      </c>
      <c r="Z10" s="10"/>
      <c r="AA10" s="10"/>
      <c r="AB10" s="10"/>
      <c r="AC10" s="10"/>
      <c r="AD10" s="10"/>
      <c r="AE10" s="10"/>
      <c r="AF10" s="10"/>
      <c r="AG10" s="10"/>
      <c r="AH10" s="11"/>
      <c r="AI10" s="11">
        <f t="shared" si="3"/>
        <v>0</v>
      </c>
      <c r="AJ10" s="11">
        <f t="shared" si="3"/>
        <v>0</v>
      </c>
    </row>
    <row r="11" spans="1:36" x14ac:dyDescent="0.25">
      <c r="A11" s="15">
        <v>7</v>
      </c>
      <c r="B11" s="16" t="s">
        <v>23</v>
      </c>
      <c r="C11" s="17">
        <f>COUNTIF(J19:J931,7)</f>
        <v>0</v>
      </c>
      <c r="D11" s="17">
        <f>COUNTIF($Z$19:$Z$928,8)</f>
        <v>0</v>
      </c>
      <c r="E11" s="17">
        <f>COUNTIF($Z$19:$Z$928,107)</f>
        <v>0</v>
      </c>
      <c r="F11" s="17">
        <f t="shared" si="2"/>
        <v>0</v>
      </c>
      <c r="G11" s="15">
        <f t="shared" si="0"/>
        <v>0</v>
      </c>
      <c r="H11" s="21"/>
      <c r="I11" s="22"/>
      <c r="J11" s="19">
        <f t="shared" si="1"/>
        <v>0</v>
      </c>
      <c r="Z11" s="10"/>
      <c r="AA11" s="10"/>
      <c r="AB11" s="10"/>
      <c r="AC11" s="10"/>
      <c r="AD11" s="10"/>
      <c r="AE11" s="10"/>
      <c r="AF11" s="10"/>
      <c r="AG11" s="10"/>
      <c r="AH11" s="11"/>
      <c r="AI11" s="11">
        <f t="shared" si="3"/>
        <v>0</v>
      </c>
      <c r="AJ11" s="11">
        <f t="shared" si="3"/>
        <v>0</v>
      </c>
    </row>
    <row r="12" spans="1:36" x14ac:dyDescent="0.25">
      <c r="A12" s="15">
        <v>8</v>
      </c>
      <c r="B12" s="16" t="s">
        <v>23</v>
      </c>
      <c r="C12" s="17">
        <f>COUNTIF(J19:J932,8)</f>
        <v>0</v>
      </c>
      <c r="D12" s="17">
        <f>COUNTIF($Z$19:$Z$928,9)</f>
        <v>0</v>
      </c>
      <c r="E12" s="17">
        <f>COUNTIF($Z$19:$Z$928,108)</f>
        <v>0</v>
      </c>
      <c r="F12" s="17">
        <f t="shared" si="2"/>
        <v>0</v>
      </c>
      <c r="G12" s="15">
        <f t="shared" si="0"/>
        <v>0</v>
      </c>
      <c r="H12" s="21"/>
      <c r="I12" s="22"/>
      <c r="J12" s="19">
        <f t="shared" si="1"/>
        <v>0</v>
      </c>
      <c r="Z12" s="10"/>
      <c r="AA12" s="10"/>
      <c r="AB12" s="10"/>
      <c r="AC12" s="10"/>
      <c r="AD12" s="10"/>
      <c r="AE12" s="10"/>
      <c r="AF12" s="10"/>
      <c r="AG12" s="10"/>
      <c r="AH12" s="11"/>
      <c r="AI12" s="11">
        <f t="shared" si="3"/>
        <v>0</v>
      </c>
      <c r="AJ12" s="11">
        <f t="shared" si="3"/>
        <v>0</v>
      </c>
    </row>
    <row r="13" spans="1:36" x14ac:dyDescent="0.25">
      <c r="A13" s="15">
        <v>9</v>
      </c>
      <c r="B13" s="16" t="s">
        <v>23</v>
      </c>
      <c r="C13" s="17">
        <f>COUNTIF(J19:J933,9)</f>
        <v>0</v>
      </c>
      <c r="D13" s="17">
        <f>COUNTIF($Z$19:$Z$928,10)</f>
        <v>0</v>
      </c>
      <c r="E13" s="17">
        <f>COUNTIF($Z$19:$Z$928,109)</f>
        <v>0</v>
      </c>
      <c r="F13" s="17">
        <f t="shared" si="2"/>
        <v>0</v>
      </c>
      <c r="G13" s="15">
        <f t="shared" si="0"/>
        <v>0</v>
      </c>
      <c r="H13" s="21"/>
      <c r="I13" s="22"/>
      <c r="J13" s="19">
        <f t="shared" si="1"/>
        <v>0</v>
      </c>
      <c r="Z13" s="10"/>
      <c r="AA13" s="10"/>
      <c r="AB13" s="10"/>
      <c r="AC13" s="10"/>
      <c r="AD13" s="10"/>
      <c r="AE13" s="10"/>
      <c r="AF13" s="10"/>
      <c r="AG13" s="10"/>
      <c r="AH13" s="11"/>
      <c r="AI13" s="11">
        <f t="shared" si="3"/>
        <v>0</v>
      </c>
      <c r="AJ13" s="11">
        <f t="shared" si="3"/>
        <v>0</v>
      </c>
    </row>
    <row r="14" spans="1:36" x14ac:dyDescent="0.25">
      <c r="A14" s="15">
        <v>10</v>
      </c>
      <c r="B14" s="16" t="s">
        <v>23</v>
      </c>
      <c r="C14" s="17">
        <f>COUNTIF(J19:J934,10)</f>
        <v>0</v>
      </c>
      <c r="D14" s="17">
        <f>COUNTIF($Z$19:$Z$928,11)</f>
        <v>0</v>
      </c>
      <c r="E14" s="17">
        <f>COUNTIF($Z$19:$Z$928,110)</f>
        <v>0</v>
      </c>
      <c r="F14" s="17">
        <f t="shared" si="2"/>
        <v>0</v>
      </c>
      <c r="G14" s="15">
        <f t="shared" si="0"/>
        <v>0</v>
      </c>
      <c r="H14" s="21"/>
      <c r="I14" s="22"/>
      <c r="J14" s="19">
        <f t="shared" si="1"/>
        <v>0</v>
      </c>
      <c r="Z14" s="10"/>
      <c r="AA14" s="10"/>
      <c r="AB14" s="10"/>
      <c r="AC14" s="10"/>
      <c r="AD14" s="10"/>
      <c r="AE14" s="10"/>
      <c r="AF14" s="10"/>
      <c r="AG14" s="10"/>
      <c r="AH14" s="11"/>
      <c r="AI14" s="11">
        <f t="shared" si="3"/>
        <v>0</v>
      </c>
      <c r="AJ14" s="11">
        <f t="shared" si="3"/>
        <v>0</v>
      </c>
    </row>
    <row r="15" spans="1:36" x14ac:dyDescent="0.25">
      <c r="A15" s="15">
        <v>11</v>
      </c>
      <c r="B15" s="16" t="s">
        <v>23</v>
      </c>
      <c r="C15" s="17">
        <f>COUNTIF(J19:J935,11)</f>
        <v>34</v>
      </c>
      <c r="D15" s="17">
        <f>COUNTIF($Z$19:$Z$928,12)</f>
        <v>8</v>
      </c>
      <c r="E15" s="17">
        <f>COUNTIF($Z$19:$Z$928,111)</f>
        <v>7</v>
      </c>
      <c r="F15" s="17">
        <f t="shared" si="2"/>
        <v>15</v>
      </c>
      <c r="G15" s="15">
        <f t="shared" si="0"/>
        <v>19</v>
      </c>
      <c r="H15" s="21">
        <v>40</v>
      </c>
      <c r="I15" s="22"/>
      <c r="J15" s="19">
        <f t="shared" si="1"/>
        <v>15</v>
      </c>
      <c r="Z15" s="10"/>
      <c r="AA15" s="10"/>
      <c r="AB15" s="10"/>
      <c r="AC15" s="10"/>
      <c r="AD15" s="10"/>
      <c r="AE15" s="10"/>
      <c r="AF15" s="10"/>
      <c r="AG15" s="10"/>
      <c r="AH15" s="11"/>
      <c r="AI15" s="11">
        <f t="shared" si="3"/>
        <v>0</v>
      </c>
      <c r="AJ15" s="11">
        <f t="shared" si="3"/>
        <v>15</v>
      </c>
    </row>
    <row r="16" spans="1:36" x14ac:dyDescent="0.25">
      <c r="A16" s="29" t="s">
        <v>24</v>
      </c>
      <c r="B16" s="30"/>
      <c r="C16" s="17">
        <f>SUM(C8:C15)</f>
        <v>34</v>
      </c>
      <c r="D16" s="17">
        <f>COUNTIF($N$19:$N$22,"победитель")</f>
        <v>2</v>
      </c>
      <c r="E16" s="17">
        <f>COUNTIF($N$19:$N$22,"призер")</f>
        <v>2</v>
      </c>
      <c r="F16" s="17">
        <f t="shared" si="2"/>
        <v>4</v>
      </c>
      <c r="G16" s="23">
        <f>SUM(G8:G15)</f>
        <v>19</v>
      </c>
      <c r="H16" s="24"/>
      <c r="I16" s="25"/>
      <c r="J16" s="26">
        <f>SUM(J8:J15)</f>
        <v>15</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732</v>
      </c>
      <c r="D19" s="9" t="s">
        <v>78</v>
      </c>
      <c r="E19" s="9" t="s">
        <v>180</v>
      </c>
      <c r="F19" s="9">
        <v>750176957</v>
      </c>
      <c r="G19" s="9" t="s">
        <v>28</v>
      </c>
      <c r="H19" s="5"/>
      <c r="I19" s="6">
        <v>11</v>
      </c>
      <c r="J19" s="6">
        <v>11</v>
      </c>
      <c r="K19" s="9">
        <v>69</v>
      </c>
      <c r="L19" s="7">
        <f>K19*100/(IF(J19=$A$8,$H$8,IF(J19=$A$9,$H$9,IF(J19=$A$10,$H$10,IF(J19=$A$11,$H$11,IF(J19=$A$12,$H$12,IF(J19=$A$13,$H$13,IF(J19=$A$14,$H$14,$H$15))))))))</f>
        <v>172.5</v>
      </c>
      <c r="M19" s="8" t="str">
        <f>IF(J19=4,RANK(L19,$AA$19:$AA$403,0)+COUNTIF($AA$1:AA18,AA19),"")&amp;IF(J19=5,RANK(L19,$AB$19:$AB$403,0)+COUNTIF($AB$1:AB18,AB19),"")&amp;IF(J19=6,RANK(L19,$AC$19:$AC$403,0)+COUNTIF($AC$1:AC18,AC19),"")&amp;IF(J19=7,RANK(L19,$AD$19:$AD$403,0)+COUNTIF($AD$1:AD18,AD19),"")&amp;IF(J19=8,RANK(L19,$AE$19:$AE$403,0)+COUNTIF($AE$1:AE18,AE19),"")&amp;IF(J19=9,RANK(L19,$AF$19:$AF$403,0)+COUNTIF($AF$1:AF18,AF19),"")&amp;IF(J19=10,RANK(L19,$AG$19:$AG$403,0)+COUNTIF($AG$1:AG18,AG19),"")&amp;IF(J19=11,RANK(L19,$AH$19:$AH$403,0)+COUNTIF($AH$1:AH18,AH19),"")</f>
        <v>1</v>
      </c>
      <c r="N19" s="9" t="s">
        <v>234</v>
      </c>
      <c r="Z19" s="10">
        <f>IF(N19="победитель",1+J19,IF(N19="призер",100+J19,""))</f>
        <v>12</v>
      </c>
      <c r="AA19" s="10" t="str">
        <f>IF(J19=4,L19,"")</f>
        <v/>
      </c>
      <c r="AB19" s="10" t="str">
        <f>IF(J19=5,L19,"")</f>
        <v/>
      </c>
      <c r="AC19" s="10" t="str">
        <f>IF(J19=6,L19,"")</f>
        <v/>
      </c>
      <c r="AD19" s="10" t="str">
        <f>IF(J19=7,L19,"")</f>
        <v/>
      </c>
      <c r="AE19" s="10" t="str">
        <f>IF(J19=8,L19,"")</f>
        <v/>
      </c>
      <c r="AF19" s="10" t="str">
        <f>IF(J19=9,L19,"")</f>
        <v/>
      </c>
      <c r="AG19" s="10" t="str">
        <f>IF(J19=10,L19,"")</f>
        <v/>
      </c>
      <c r="AH19" s="10">
        <f>IF(J19=11,L19,"")</f>
        <v>172.5</v>
      </c>
      <c r="AI19" s="13" t="str">
        <f>IF(J19=4,RANK(L19,$AA$19:$AA$403,0),"")&amp;IF(J19=5,RANK(L19,$AB$19:$AB$403,0),"")&amp;IF(J19=6,RANK(L19,$AC$19:$AC$403,0),"")&amp;IF(J19=7,RANK(L19,$AD$19:$AD$403,0),"")&amp;IF(J19=8,RANK(L19,$AE$19:$AE$403,0),"")&amp;IF(J19=9,RANK(L19,$AF$19:$AF$403,0),"")&amp;IF(J19=10,RANK(L19,$AG$19:$AG$403,0),"")&amp;IF(J19=11,RANK(L19,$AH$19:$AH$403,0),"")</f>
        <v>1</v>
      </c>
      <c r="AJ19" s="11">
        <f>AI19+1-1</f>
        <v>1</v>
      </c>
    </row>
    <row r="20" spans="1:36" x14ac:dyDescent="0.25">
      <c r="A20" s="1">
        <v>2</v>
      </c>
      <c r="B20" s="4">
        <v>48</v>
      </c>
      <c r="C20" s="9" t="s">
        <v>733</v>
      </c>
      <c r="D20" s="9" t="s">
        <v>130</v>
      </c>
      <c r="E20" s="9" t="s">
        <v>128</v>
      </c>
      <c r="F20" s="9">
        <v>1538390571</v>
      </c>
      <c r="G20" s="9" t="s">
        <v>28</v>
      </c>
      <c r="H20" s="27"/>
      <c r="I20" s="6">
        <v>11</v>
      </c>
      <c r="J20" s="6">
        <v>11</v>
      </c>
      <c r="K20" s="9">
        <v>69</v>
      </c>
      <c r="L20" s="7">
        <f>K20*100/(IF(J20=$A$8,$H$8,IF(J20=$A$9,$H$9,IF(J20=$A$10,$H$10,IF(J20=$A$11,$H$11,IF(J20=$A$12,$H$12,IF(J20=$A$13,$H$13,IF(J20=$A$14,$H$14,$H$15))))))))</f>
        <v>172.5</v>
      </c>
      <c r="M20" s="8" t="str">
        <f>IF(J20=4,RANK(L20,$AA$19:$AA$403,0)+COUNTIF($AA$1:AA19,AA20),"")&amp;IF(J20=5,RANK(L20,$AB$19:$AB$403,0)+COUNTIF($AB$1:AB19,AB20),"")&amp;IF(J20=6,RANK(L20,$AC$19:$AC$403,0)+COUNTIF($AC$1:AC19,AC20),"")&amp;IF(J20=7,RANK(L20,$AD$19:$AD$403,0)+COUNTIF($AD$1:AD19,AD20),"")&amp;IF(J20=8,RANK(L20,$AE$19:$AE$403,0)+COUNTIF($AE$1:AE19,AE20),"")&amp;IF(J20=9,RANK(L20,$AF$19:$AF$403,0)+COUNTIF($AF$1:AF19,AF20),"")&amp;IF(J20=10,RANK(L20,$AG$19:$AG$403,0)+COUNTIF($AG$1:AG19,AG20),"")&amp;IF(J20=11,RANK(L20,$AH$19:$AH$403,0)+COUNTIF($AH$1:AH19,AH20),"")</f>
        <v>2</v>
      </c>
      <c r="N20" s="9" t="s">
        <v>234</v>
      </c>
      <c r="Z20" s="10">
        <f t="shared" ref="Z20:Z52" si="4">IF(N20="победитель",1+J20,IF(N20="призер",100+J20,""))</f>
        <v>12</v>
      </c>
      <c r="AA20" s="10" t="str">
        <f t="shared" ref="AA20:AA52" si="5">IF(J20=4,L20,"")</f>
        <v/>
      </c>
      <c r="AB20" s="10" t="str">
        <f t="shared" ref="AB20:AB52" si="6">IF(J20=5,L20,"")</f>
        <v/>
      </c>
      <c r="AC20" s="10" t="str">
        <f t="shared" ref="AC20:AC52" si="7">IF(J20=6,L20,"")</f>
        <v/>
      </c>
      <c r="AD20" s="10" t="str">
        <f t="shared" ref="AD20:AD52" si="8">IF(J20=7,L20,"")</f>
        <v/>
      </c>
      <c r="AE20" s="10" t="str">
        <f t="shared" ref="AE20:AE52" si="9">IF(J20=8,L20,"")</f>
        <v/>
      </c>
      <c r="AF20" s="10" t="str">
        <f t="shared" ref="AF20:AF52" si="10">IF(J20=9,L20,"")</f>
        <v/>
      </c>
      <c r="AG20" s="10" t="str">
        <f t="shared" ref="AG20:AG52" si="11">IF(J20=10,L20,"")</f>
        <v/>
      </c>
      <c r="AH20" s="10">
        <f t="shared" ref="AH20:AH52" si="12">IF(J20=11,L20,"")</f>
        <v>172.5</v>
      </c>
      <c r="AI20" s="13" t="str">
        <f t="shared" ref="AI20:AI52" si="13">IF(J20=4,RANK(L20,$AA$19:$AA$403,0),"")&amp;IF(J20=5,RANK(L20,$AB$19:$AB$403,0),"")&amp;IF(J20=6,RANK(L20,$AC$19:$AC$403,0),"")&amp;IF(J20=7,RANK(L20,$AD$19:$AD$403,0),"")&amp;IF(J20=8,RANK(L20,$AE$19:$AE$403,0),"")&amp;IF(J20=9,RANK(L20,$AF$19:$AF$403,0),"")&amp;IF(J20=10,RANK(L20,$AG$19:$AG$403,0),"")&amp;IF(J20=11,RANK(L20,$AH$19:$AH$403,0),"")</f>
        <v>1</v>
      </c>
      <c r="AJ20" s="11">
        <f t="shared" ref="AJ20:AJ52" si="14">AI20+1-1</f>
        <v>1</v>
      </c>
    </row>
    <row r="21" spans="1:36" x14ac:dyDescent="0.25">
      <c r="A21" s="1">
        <v>3</v>
      </c>
      <c r="B21" s="4">
        <v>48</v>
      </c>
      <c r="C21" s="9" t="s">
        <v>199</v>
      </c>
      <c r="D21" s="9" t="s">
        <v>98</v>
      </c>
      <c r="E21" s="9" t="s">
        <v>154</v>
      </c>
      <c r="F21" s="9">
        <v>3266882449</v>
      </c>
      <c r="G21" s="9" t="s">
        <v>28</v>
      </c>
      <c r="H21" s="27"/>
      <c r="I21" s="6">
        <v>11</v>
      </c>
      <c r="J21" s="6">
        <v>11</v>
      </c>
      <c r="K21" s="9">
        <v>56</v>
      </c>
      <c r="L21" s="7">
        <f t="shared" ref="L21:L52" si="15">K21*100/(IF(J21=$A$8,$H$8,IF(J21=$A$9,$H$9,IF(J21=$A$10,$H$10,IF(J21=$A$11,$H$11,IF(J21=$A$12,$H$12,IF(J21=$A$13,$H$13,IF(J21=$A$14,$H$14,$H$15))))))))</f>
        <v>140</v>
      </c>
      <c r="M21" s="8" t="str">
        <f>IF(J21=4,RANK(L21,$AA$19:$AA$403,0)+COUNTIF($AA$1:AA20,AA21),"")&amp;IF(J21=5,RANK(L21,$AB$19:$AB$403,0)+COUNTIF($AB$1:AB20,AB21),"")&amp;IF(J21=6,RANK(L21,$AC$19:$AC$403,0)+COUNTIF($AC$1:AC20,AC21),"")&amp;IF(J21=7,RANK(L21,$AD$19:$AD$403,0)+COUNTIF($AD$1:AD20,AD21),"")&amp;IF(J21=8,RANK(L21,$AE$19:$AE$403,0)+COUNTIF($AE$1:AE20,AE21),"")&amp;IF(J21=9,RANK(L21,$AF$19:$AF$403,0)+COUNTIF($AF$1:AF20,AF21),"")&amp;IF(J21=10,RANK(L21,$AG$19:$AG$403,0)+COUNTIF($AG$1:AG20,AG21),"")&amp;IF(J21=11,RANK(L21,$AH$19:$AH$403,0)+COUNTIF($AH$1:AH20,AH21),"")</f>
        <v>3</v>
      </c>
      <c r="N21" s="9" t="s">
        <v>235</v>
      </c>
      <c r="Z21" s="10">
        <f t="shared" si="4"/>
        <v>111</v>
      </c>
      <c r="AA21" s="10" t="str">
        <f t="shared" si="5"/>
        <v/>
      </c>
      <c r="AB21" s="10" t="str">
        <f t="shared" si="6"/>
        <v/>
      </c>
      <c r="AC21" s="10" t="str">
        <f t="shared" si="7"/>
        <v/>
      </c>
      <c r="AD21" s="10" t="str">
        <f t="shared" si="8"/>
        <v/>
      </c>
      <c r="AE21" s="10" t="str">
        <f t="shared" si="9"/>
        <v/>
      </c>
      <c r="AF21" s="10" t="str">
        <f t="shared" si="10"/>
        <v/>
      </c>
      <c r="AG21" s="10" t="str">
        <f t="shared" si="11"/>
        <v/>
      </c>
      <c r="AH21" s="10">
        <f t="shared" si="12"/>
        <v>140</v>
      </c>
      <c r="AI21" s="13" t="str">
        <f t="shared" si="13"/>
        <v>3</v>
      </c>
      <c r="AJ21" s="11">
        <f t="shared" si="14"/>
        <v>3</v>
      </c>
    </row>
    <row r="22" spans="1:36" x14ac:dyDescent="0.25">
      <c r="A22" s="1">
        <v>4</v>
      </c>
      <c r="B22" s="4">
        <v>48</v>
      </c>
      <c r="C22" s="9" t="s">
        <v>734</v>
      </c>
      <c r="D22" s="9" t="s">
        <v>88</v>
      </c>
      <c r="E22" s="9" t="s">
        <v>52</v>
      </c>
      <c r="F22" s="9">
        <v>3049233159</v>
      </c>
      <c r="G22" s="9" t="s">
        <v>28</v>
      </c>
      <c r="H22" s="27"/>
      <c r="I22" s="6">
        <v>11</v>
      </c>
      <c r="J22" s="6">
        <v>11</v>
      </c>
      <c r="K22" s="9">
        <v>54</v>
      </c>
      <c r="L22" s="7">
        <f t="shared" si="15"/>
        <v>135</v>
      </c>
      <c r="M22" s="8" t="str">
        <f>IF(J22=4,RANK(L22,$AA$19:$AA$403,0)+COUNTIF($AA$1:AA21,AA22),"")&amp;IF(J22=5,RANK(L22,$AB$19:$AB$403,0)+COUNTIF($AB$1:AB21,AB22),"")&amp;IF(J22=6,RANK(L22,$AC$19:$AC$403,0)+COUNTIF($AC$1:AC21,AC22),"")&amp;IF(J22=7,RANK(L22,$AD$19:$AD$403,0)+COUNTIF($AD$1:AD21,AD22),"")&amp;IF(J22=8,RANK(L22,$AE$19:$AE$403,0)+COUNTIF($AE$1:AE21,AE22),"")&amp;IF(J22=9,RANK(L22,$AF$19:$AF$403,0)+COUNTIF($AF$1:AF21,AF22),"")&amp;IF(J22=10,RANK(L22,$AG$19:$AG$403,0)+COUNTIF($AG$1:AG21,AG22),"")&amp;IF(J22=11,RANK(L22,$AH$19:$AH$403,0)+COUNTIF($AH$1:AH21,AH22),"")</f>
        <v>4</v>
      </c>
      <c r="N22" s="9" t="s">
        <v>235</v>
      </c>
      <c r="Z22" s="10">
        <f t="shared" si="4"/>
        <v>111</v>
      </c>
      <c r="AA22" s="10" t="str">
        <f t="shared" si="5"/>
        <v/>
      </c>
      <c r="AB22" s="10" t="str">
        <f t="shared" si="6"/>
        <v/>
      </c>
      <c r="AC22" s="10" t="str">
        <f t="shared" si="7"/>
        <v/>
      </c>
      <c r="AD22" s="10" t="str">
        <f t="shared" si="8"/>
        <v/>
      </c>
      <c r="AE22" s="10" t="str">
        <f t="shared" si="9"/>
        <v/>
      </c>
      <c r="AF22" s="10" t="str">
        <f t="shared" si="10"/>
        <v/>
      </c>
      <c r="AG22" s="10" t="str">
        <f t="shared" si="11"/>
        <v/>
      </c>
      <c r="AH22" s="10">
        <f t="shared" si="12"/>
        <v>135</v>
      </c>
      <c r="AI22" s="13" t="str">
        <f t="shared" si="13"/>
        <v>4</v>
      </c>
      <c r="AJ22" s="11">
        <f t="shared" si="14"/>
        <v>4</v>
      </c>
    </row>
    <row r="23" spans="1:36" x14ac:dyDescent="0.25">
      <c r="A23" s="1">
        <v>5</v>
      </c>
      <c r="B23" s="4">
        <v>48</v>
      </c>
      <c r="C23" s="9" t="s">
        <v>735</v>
      </c>
      <c r="D23" s="9" t="s">
        <v>80</v>
      </c>
      <c r="E23" s="9" t="s">
        <v>275</v>
      </c>
      <c r="F23" s="9">
        <v>2140067358</v>
      </c>
      <c r="G23" s="9" t="s">
        <v>41</v>
      </c>
      <c r="H23" s="27"/>
      <c r="I23" s="6">
        <v>11</v>
      </c>
      <c r="J23" s="6">
        <v>11</v>
      </c>
      <c r="K23" s="9">
        <v>34</v>
      </c>
      <c r="L23" s="7">
        <f t="shared" si="15"/>
        <v>85</v>
      </c>
      <c r="M23" s="8" t="str">
        <f>IF(J23=4,RANK(L23,$AA$19:$AA$403,0)+COUNTIF($AA$1:AA22,AA23),"")&amp;IF(J23=5,RANK(L23,$AB$19:$AB$403,0)+COUNTIF($AB$1:AB22,AB23),"")&amp;IF(J23=6,RANK(L23,$AC$19:$AC$403,0)+COUNTIF($AC$1:AC22,AC23),"")&amp;IF(J23=7,RANK(L23,$AD$19:$AD$403,0)+COUNTIF($AD$1:AD22,AD23),"")&amp;IF(J23=8,RANK(L23,$AE$19:$AE$403,0)+COUNTIF($AE$1:AE22,AE23),"")&amp;IF(J23=9,RANK(L23,$AF$19:$AF$403,0)+COUNTIF($AF$1:AF22,AF23),"")&amp;IF(J23=10,RANK(L23,$AG$19:$AG$403,0)+COUNTIF($AG$1:AG22,AG23),"")&amp;IF(J23=11,RANK(L23,$AH$19:$AH$403,0)+COUNTIF($AH$1:AH22,AH23),"")</f>
        <v>5</v>
      </c>
      <c r="N23" s="9" t="s">
        <v>234</v>
      </c>
      <c r="Z23" s="10">
        <f t="shared" si="4"/>
        <v>12</v>
      </c>
      <c r="AA23" s="10" t="str">
        <f t="shared" si="5"/>
        <v/>
      </c>
      <c r="AB23" s="10" t="str">
        <f t="shared" si="6"/>
        <v/>
      </c>
      <c r="AC23" s="10" t="str">
        <f t="shared" si="7"/>
        <v/>
      </c>
      <c r="AD23" s="10" t="str">
        <f t="shared" si="8"/>
        <v/>
      </c>
      <c r="AE23" s="10" t="str">
        <f t="shared" si="9"/>
        <v/>
      </c>
      <c r="AF23" s="10" t="str">
        <f t="shared" si="10"/>
        <v/>
      </c>
      <c r="AG23" s="10" t="str">
        <f t="shared" si="11"/>
        <v/>
      </c>
      <c r="AH23" s="10">
        <f t="shared" si="12"/>
        <v>85</v>
      </c>
      <c r="AI23" s="13" t="str">
        <f t="shared" si="13"/>
        <v>5</v>
      </c>
      <c r="AJ23" s="11">
        <f t="shared" si="14"/>
        <v>5</v>
      </c>
    </row>
    <row r="24" spans="1:36" x14ac:dyDescent="0.25">
      <c r="A24" s="1">
        <v>6</v>
      </c>
      <c r="B24" s="4">
        <v>48</v>
      </c>
      <c r="C24" s="9" t="s">
        <v>300</v>
      </c>
      <c r="D24" s="9" t="s">
        <v>101</v>
      </c>
      <c r="E24" s="9" t="s">
        <v>154</v>
      </c>
      <c r="F24" s="9">
        <v>1331233341</v>
      </c>
      <c r="G24" s="9" t="s">
        <v>367</v>
      </c>
      <c r="H24" s="27"/>
      <c r="I24" s="6">
        <v>11</v>
      </c>
      <c r="J24" s="6">
        <v>11</v>
      </c>
      <c r="K24" s="9">
        <v>32</v>
      </c>
      <c r="L24" s="7">
        <f t="shared" si="15"/>
        <v>80</v>
      </c>
      <c r="M24" s="8" t="str">
        <f>IF(J24=4,RANK(L24,$AA$19:$AA$403,0)+COUNTIF($AA$1:AA23,AA24),"")&amp;IF(J24=5,RANK(L24,$AB$19:$AB$403,0)+COUNTIF($AB$1:AB23,AB24),"")&amp;IF(J24=6,RANK(L24,$AC$19:$AC$403,0)+COUNTIF($AC$1:AC23,AC24),"")&amp;IF(J24=7,RANK(L24,$AD$19:$AD$403,0)+COUNTIF($AD$1:AD23,AD24),"")&amp;IF(J24=8,RANK(L24,$AE$19:$AE$403,0)+COUNTIF($AE$1:AE23,AE24),"")&amp;IF(J24=9,RANK(L24,$AF$19:$AF$403,0)+COUNTIF($AF$1:AF23,AF24),"")&amp;IF(J24=10,RANK(L24,$AG$19:$AG$403,0)+COUNTIF($AG$1:AG23,AG24),"")&amp;IF(J24=11,RANK(L24,$AH$19:$AH$403,0)+COUNTIF($AH$1:AH23,AH24),"")</f>
        <v>6</v>
      </c>
      <c r="N24" s="9" t="s">
        <v>234</v>
      </c>
      <c r="Z24" s="10">
        <f t="shared" si="4"/>
        <v>12</v>
      </c>
      <c r="AA24" s="10" t="str">
        <f t="shared" si="5"/>
        <v/>
      </c>
      <c r="AB24" s="10" t="str">
        <f t="shared" si="6"/>
        <v/>
      </c>
      <c r="AC24" s="10" t="str">
        <f t="shared" si="7"/>
        <v/>
      </c>
      <c r="AD24" s="10" t="str">
        <f t="shared" si="8"/>
        <v/>
      </c>
      <c r="AE24" s="10" t="str">
        <f t="shared" si="9"/>
        <v/>
      </c>
      <c r="AF24" s="10" t="str">
        <f t="shared" si="10"/>
        <v/>
      </c>
      <c r="AG24" s="10" t="str">
        <f t="shared" si="11"/>
        <v/>
      </c>
      <c r="AH24" s="10">
        <f t="shared" si="12"/>
        <v>80</v>
      </c>
      <c r="AI24" s="13" t="str">
        <f t="shared" si="13"/>
        <v>6</v>
      </c>
      <c r="AJ24" s="11">
        <f t="shared" si="14"/>
        <v>6</v>
      </c>
    </row>
    <row r="25" spans="1:36" x14ac:dyDescent="0.25">
      <c r="A25" s="1">
        <v>7</v>
      </c>
      <c r="B25" s="4">
        <v>48</v>
      </c>
      <c r="C25" s="9" t="s">
        <v>736</v>
      </c>
      <c r="D25" s="9" t="s">
        <v>161</v>
      </c>
      <c r="E25" s="9" t="s">
        <v>65</v>
      </c>
      <c r="F25" s="9">
        <v>3247500020</v>
      </c>
      <c r="G25" s="9" t="s">
        <v>367</v>
      </c>
      <c r="H25" s="27"/>
      <c r="I25" s="6">
        <v>11</v>
      </c>
      <c r="J25" s="6">
        <v>11</v>
      </c>
      <c r="K25" s="9">
        <v>30</v>
      </c>
      <c r="L25" s="7">
        <f t="shared" si="15"/>
        <v>75</v>
      </c>
      <c r="M25" s="8" t="str">
        <f>IF(J25=4,RANK(L25,$AA$19:$AA$403,0)+COUNTIF($AA$1:AA24,AA25),"")&amp;IF(J25=5,RANK(L25,$AB$19:$AB$403,0)+COUNTIF($AB$1:AB24,AB25),"")&amp;IF(J25=6,RANK(L25,$AC$19:$AC$403,0)+COUNTIF($AC$1:AC24,AC25),"")&amp;IF(J25=7,RANK(L25,$AD$19:$AD$403,0)+COUNTIF($AD$1:AD24,AD25),"")&amp;IF(J25=8,RANK(L25,$AE$19:$AE$403,0)+COUNTIF($AE$1:AE24,AE25),"")&amp;IF(J25=9,RANK(L25,$AF$19:$AF$403,0)+COUNTIF($AF$1:AF24,AF25),"")&amp;IF(J25=10,RANK(L25,$AG$19:$AG$403,0)+COUNTIF($AG$1:AG24,AG25),"")&amp;IF(J25=11,RANK(L25,$AH$19:$AH$403,0)+COUNTIF($AH$1:AH24,AH25),"")</f>
        <v>7</v>
      </c>
      <c r="N25" s="9" t="s">
        <v>234</v>
      </c>
      <c r="Z25" s="10">
        <f t="shared" si="4"/>
        <v>12</v>
      </c>
      <c r="AA25" s="10" t="str">
        <f t="shared" si="5"/>
        <v/>
      </c>
      <c r="AB25" s="10" t="str">
        <f t="shared" si="6"/>
        <v/>
      </c>
      <c r="AC25" s="10" t="str">
        <f t="shared" si="7"/>
        <v/>
      </c>
      <c r="AD25" s="10" t="str">
        <f t="shared" si="8"/>
        <v/>
      </c>
      <c r="AE25" s="10" t="str">
        <f t="shared" si="9"/>
        <v/>
      </c>
      <c r="AF25" s="10" t="str">
        <f t="shared" si="10"/>
        <v/>
      </c>
      <c r="AG25" s="10" t="str">
        <f t="shared" si="11"/>
        <v/>
      </c>
      <c r="AH25" s="10">
        <f t="shared" si="12"/>
        <v>75</v>
      </c>
      <c r="AI25" s="13" t="str">
        <f t="shared" si="13"/>
        <v>7</v>
      </c>
      <c r="AJ25" s="11">
        <f t="shared" si="14"/>
        <v>7</v>
      </c>
    </row>
    <row r="26" spans="1:36" x14ac:dyDescent="0.25">
      <c r="A26" s="1">
        <v>8</v>
      </c>
      <c r="B26" s="4">
        <v>48</v>
      </c>
      <c r="C26" s="9" t="s">
        <v>737</v>
      </c>
      <c r="D26" s="9" t="s">
        <v>96</v>
      </c>
      <c r="E26" s="9" t="s">
        <v>163</v>
      </c>
      <c r="F26" s="9">
        <v>2933562529</v>
      </c>
      <c r="G26" s="9" t="s">
        <v>62</v>
      </c>
      <c r="H26" s="27"/>
      <c r="I26" s="6">
        <v>11</v>
      </c>
      <c r="J26" s="6">
        <v>11</v>
      </c>
      <c r="K26" s="9">
        <v>28</v>
      </c>
      <c r="L26" s="7">
        <f t="shared" si="15"/>
        <v>70</v>
      </c>
      <c r="M26" s="8" t="str">
        <f>IF(J26=4,RANK(L26,$AA$19:$AA$403,0)+COUNTIF($AA$1:AA25,AA26),"")&amp;IF(J26=5,RANK(L26,$AB$19:$AB$403,0)+COUNTIF($AB$1:AB25,AB26),"")&amp;IF(J26=6,RANK(L26,$AC$19:$AC$403,0)+COUNTIF($AC$1:AC25,AC26),"")&amp;IF(J26=7,RANK(L26,$AD$19:$AD$403,0)+COUNTIF($AD$1:AD25,AD26),"")&amp;IF(J26=8,RANK(L26,$AE$19:$AE$403,0)+COUNTIF($AE$1:AE25,AE26),"")&amp;IF(J26=9,RANK(L26,$AF$19:$AF$403,0)+COUNTIF($AF$1:AF25,AF26),"")&amp;IF(J26=10,RANK(L26,$AG$19:$AG$403,0)+COUNTIF($AG$1:AG25,AG26),"")&amp;IF(J26=11,RANK(L26,$AH$19:$AH$403,0)+COUNTIF($AH$1:AH25,AH26),"")</f>
        <v>8</v>
      </c>
      <c r="N26" s="9" t="s">
        <v>234</v>
      </c>
      <c r="Z26" s="10">
        <f t="shared" si="4"/>
        <v>12</v>
      </c>
      <c r="AA26" s="10" t="str">
        <f t="shared" si="5"/>
        <v/>
      </c>
      <c r="AB26" s="10" t="str">
        <f t="shared" si="6"/>
        <v/>
      </c>
      <c r="AC26" s="10" t="str">
        <f t="shared" si="7"/>
        <v/>
      </c>
      <c r="AD26" s="10" t="str">
        <f t="shared" si="8"/>
        <v/>
      </c>
      <c r="AE26" s="10" t="str">
        <f t="shared" si="9"/>
        <v/>
      </c>
      <c r="AF26" s="10" t="str">
        <f t="shared" si="10"/>
        <v/>
      </c>
      <c r="AG26" s="10" t="str">
        <f t="shared" si="11"/>
        <v/>
      </c>
      <c r="AH26" s="10">
        <f t="shared" si="12"/>
        <v>70</v>
      </c>
      <c r="AI26" s="13" t="str">
        <f t="shared" si="13"/>
        <v>8</v>
      </c>
      <c r="AJ26" s="11">
        <f t="shared" si="14"/>
        <v>8</v>
      </c>
    </row>
    <row r="27" spans="1:36" x14ac:dyDescent="0.25">
      <c r="A27" s="1">
        <v>9</v>
      </c>
      <c r="B27" s="4">
        <v>48</v>
      </c>
      <c r="C27" s="9" t="s">
        <v>279</v>
      </c>
      <c r="D27" s="9" t="s">
        <v>26</v>
      </c>
      <c r="E27" s="9" t="s">
        <v>198</v>
      </c>
      <c r="F27" s="9">
        <v>3011774680</v>
      </c>
      <c r="G27" s="9" t="s">
        <v>62</v>
      </c>
      <c r="H27" s="27"/>
      <c r="I27" s="6">
        <v>11</v>
      </c>
      <c r="J27" s="6">
        <v>11</v>
      </c>
      <c r="K27" s="9">
        <v>27</v>
      </c>
      <c r="L27" s="7">
        <f t="shared" si="15"/>
        <v>67.5</v>
      </c>
      <c r="M27" s="8" t="str">
        <f>IF(J27=4,RANK(L27,$AA$19:$AA$403,0)+COUNTIF($AA$1:AA26,AA27),"")&amp;IF(J27=5,RANK(L27,$AB$19:$AB$403,0)+COUNTIF($AB$1:AB26,AB27),"")&amp;IF(J27=6,RANK(L27,$AC$19:$AC$403,0)+COUNTIF($AC$1:AC26,AC27),"")&amp;IF(J27=7,RANK(L27,$AD$19:$AD$403,0)+COUNTIF($AD$1:AD26,AD27),"")&amp;IF(J27=8,RANK(L27,$AE$19:$AE$403,0)+COUNTIF($AE$1:AE26,AE27),"")&amp;IF(J27=9,RANK(L27,$AF$19:$AF$403,0)+COUNTIF($AF$1:AF26,AF27),"")&amp;IF(J27=10,RANK(L27,$AG$19:$AG$403,0)+COUNTIF($AG$1:AG26,AG27),"")&amp;IF(J27=11,RANK(L27,$AH$19:$AH$403,0)+COUNTIF($AH$1:AH26,AH27),"")</f>
        <v>9</v>
      </c>
      <c r="N27" s="9" t="s">
        <v>235</v>
      </c>
      <c r="Z27" s="10">
        <f t="shared" si="4"/>
        <v>111</v>
      </c>
      <c r="AA27" s="10" t="str">
        <f t="shared" si="5"/>
        <v/>
      </c>
      <c r="AB27" s="10" t="str">
        <f t="shared" si="6"/>
        <v/>
      </c>
      <c r="AC27" s="10" t="str">
        <f t="shared" si="7"/>
        <v/>
      </c>
      <c r="AD27" s="10" t="str">
        <f t="shared" si="8"/>
        <v/>
      </c>
      <c r="AE27" s="10" t="str">
        <f t="shared" si="9"/>
        <v/>
      </c>
      <c r="AF27" s="10" t="str">
        <f t="shared" si="10"/>
        <v/>
      </c>
      <c r="AG27" s="10" t="str">
        <f t="shared" si="11"/>
        <v/>
      </c>
      <c r="AH27" s="10">
        <f t="shared" si="12"/>
        <v>67.5</v>
      </c>
      <c r="AI27" s="13" t="str">
        <f t="shared" si="13"/>
        <v>9</v>
      </c>
      <c r="AJ27" s="11">
        <f t="shared" si="14"/>
        <v>9</v>
      </c>
    </row>
    <row r="28" spans="1:36" x14ac:dyDescent="0.25">
      <c r="A28" s="1">
        <v>10</v>
      </c>
      <c r="B28" s="4">
        <v>48</v>
      </c>
      <c r="C28" s="9" t="s">
        <v>738</v>
      </c>
      <c r="D28" s="9" t="s">
        <v>80</v>
      </c>
      <c r="E28" s="9" t="s">
        <v>99</v>
      </c>
      <c r="F28" s="9">
        <v>2643161263</v>
      </c>
      <c r="G28" s="9" t="s">
        <v>62</v>
      </c>
      <c r="H28" s="27"/>
      <c r="I28" s="6">
        <v>11</v>
      </c>
      <c r="J28" s="6">
        <v>11</v>
      </c>
      <c r="K28" s="9">
        <v>25</v>
      </c>
      <c r="L28" s="7">
        <f t="shared" si="15"/>
        <v>62.5</v>
      </c>
      <c r="M28" s="8" t="str">
        <f>IF(J28=4,RANK(L28,$AA$19:$AA$403,0)+COUNTIF($AA$1:AA27,AA28),"")&amp;IF(J28=5,RANK(L28,$AB$19:$AB$403,0)+COUNTIF($AB$1:AB27,AB28),"")&amp;IF(J28=6,RANK(L28,$AC$19:$AC$403,0)+COUNTIF($AC$1:AC27,AC28),"")&amp;IF(J28=7,RANK(L28,$AD$19:$AD$403,0)+COUNTIF($AD$1:AD27,AD28),"")&amp;IF(J28=8,RANK(L28,$AE$19:$AE$403,0)+COUNTIF($AE$1:AE27,AE28),"")&amp;IF(J28=9,RANK(L28,$AF$19:$AF$403,0)+COUNTIF($AF$1:AF27,AF28),"")&amp;IF(J28=10,RANK(L28,$AG$19:$AG$403,0)+COUNTIF($AG$1:AG27,AG28),"")&amp;IF(J28=11,RANK(L28,$AH$19:$AH$403,0)+COUNTIF($AH$1:AH27,AH28),"")</f>
        <v>10</v>
      </c>
      <c r="N28" s="9" t="s">
        <v>236</v>
      </c>
      <c r="Z28" s="10" t="str">
        <f t="shared" si="4"/>
        <v/>
      </c>
      <c r="AA28" s="10" t="str">
        <f t="shared" si="5"/>
        <v/>
      </c>
      <c r="AB28" s="10" t="str">
        <f t="shared" si="6"/>
        <v/>
      </c>
      <c r="AC28" s="10" t="str">
        <f t="shared" si="7"/>
        <v/>
      </c>
      <c r="AD28" s="10" t="str">
        <f t="shared" si="8"/>
        <v/>
      </c>
      <c r="AE28" s="10" t="str">
        <f t="shared" si="9"/>
        <v/>
      </c>
      <c r="AF28" s="10" t="str">
        <f t="shared" si="10"/>
        <v/>
      </c>
      <c r="AG28" s="10" t="str">
        <f t="shared" si="11"/>
        <v/>
      </c>
      <c r="AH28" s="10">
        <f t="shared" si="12"/>
        <v>62.5</v>
      </c>
      <c r="AI28" s="13" t="str">
        <f t="shared" si="13"/>
        <v>10</v>
      </c>
      <c r="AJ28" s="11">
        <f t="shared" si="14"/>
        <v>10</v>
      </c>
    </row>
    <row r="29" spans="1:36" x14ac:dyDescent="0.25">
      <c r="A29" s="1">
        <v>11</v>
      </c>
      <c r="B29" s="4">
        <v>48</v>
      </c>
      <c r="C29" s="9" t="s">
        <v>739</v>
      </c>
      <c r="D29" s="9" t="s">
        <v>381</v>
      </c>
      <c r="E29" s="9" t="s">
        <v>52</v>
      </c>
      <c r="F29" s="9">
        <v>956843305</v>
      </c>
      <c r="G29" s="9" t="s">
        <v>62</v>
      </c>
      <c r="H29" s="27"/>
      <c r="I29" s="6">
        <v>11</v>
      </c>
      <c r="J29" s="6">
        <v>11</v>
      </c>
      <c r="K29" s="9">
        <v>25</v>
      </c>
      <c r="L29" s="7">
        <f t="shared" si="15"/>
        <v>62.5</v>
      </c>
      <c r="M29" s="8" t="str">
        <f>IF(J29=4,RANK(L29,$AA$19:$AA$403,0)+COUNTIF($AA$1:AA28,AA29),"")&amp;IF(J29=5,RANK(L29,$AB$19:$AB$403,0)+COUNTIF($AB$1:AB28,AB29),"")&amp;IF(J29=6,RANK(L29,$AC$19:$AC$403,0)+COUNTIF($AC$1:AC28,AC29),"")&amp;IF(J29=7,RANK(L29,$AD$19:$AD$403,0)+COUNTIF($AD$1:AD28,AD29),"")&amp;IF(J29=8,RANK(L29,$AE$19:$AE$403,0)+COUNTIF($AE$1:AE28,AE29),"")&amp;IF(J29=9,RANK(L29,$AF$19:$AF$403,0)+COUNTIF($AF$1:AF28,AF29),"")&amp;IF(J29=10,RANK(L29,$AG$19:$AG$403,0)+COUNTIF($AG$1:AG28,AG29),"")&amp;IF(J29=11,RANK(L29,$AH$19:$AH$403,0)+COUNTIF($AH$1:AH28,AH29),"")</f>
        <v>11</v>
      </c>
      <c r="N29" s="9" t="s">
        <v>236</v>
      </c>
      <c r="Z29" s="10" t="str">
        <f t="shared" si="4"/>
        <v/>
      </c>
      <c r="AA29" s="10" t="str">
        <f t="shared" si="5"/>
        <v/>
      </c>
      <c r="AB29" s="10" t="str">
        <f t="shared" si="6"/>
        <v/>
      </c>
      <c r="AC29" s="10" t="str">
        <f t="shared" si="7"/>
        <v/>
      </c>
      <c r="AD29" s="10" t="str">
        <f t="shared" si="8"/>
        <v/>
      </c>
      <c r="AE29" s="10" t="str">
        <f t="shared" si="9"/>
        <v/>
      </c>
      <c r="AF29" s="10" t="str">
        <f t="shared" si="10"/>
        <v/>
      </c>
      <c r="AG29" s="10" t="str">
        <f t="shared" si="11"/>
        <v/>
      </c>
      <c r="AH29" s="10">
        <f t="shared" si="12"/>
        <v>62.5</v>
      </c>
      <c r="AI29" s="13" t="str">
        <f t="shared" si="13"/>
        <v>10</v>
      </c>
      <c r="AJ29" s="11">
        <f t="shared" si="14"/>
        <v>10</v>
      </c>
    </row>
    <row r="30" spans="1:36" x14ac:dyDescent="0.25">
      <c r="A30" s="1">
        <v>12</v>
      </c>
      <c r="B30" s="4">
        <v>48</v>
      </c>
      <c r="C30" s="9" t="s">
        <v>740</v>
      </c>
      <c r="D30" s="9" t="s">
        <v>55</v>
      </c>
      <c r="E30" s="9" t="s">
        <v>37</v>
      </c>
      <c r="F30" s="9">
        <v>2073150617</v>
      </c>
      <c r="G30" s="9" t="s">
        <v>53</v>
      </c>
      <c r="H30" s="27"/>
      <c r="I30" s="6">
        <v>11</v>
      </c>
      <c r="J30" s="6">
        <v>11</v>
      </c>
      <c r="K30" s="9">
        <v>25</v>
      </c>
      <c r="L30" s="7">
        <f t="shared" si="15"/>
        <v>62.5</v>
      </c>
      <c r="M30" s="8" t="str">
        <f>IF(J30=4,RANK(L30,$AA$19:$AA$403,0)+COUNTIF($AA$1:AA29,AA30),"")&amp;IF(J30=5,RANK(L30,$AB$19:$AB$403,0)+COUNTIF($AB$1:AB29,AB30),"")&amp;IF(J30=6,RANK(L30,$AC$19:$AC$403,0)+COUNTIF($AC$1:AC29,AC30),"")&amp;IF(J30=7,RANK(L30,$AD$19:$AD$403,0)+COUNTIF($AD$1:AD29,AD30),"")&amp;IF(J30=8,RANK(L30,$AE$19:$AE$403,0)+COUNTIF($AE$1:AE29,AE30),"")&amp;IF(J30=9,RANK(L30,$AF$19:$AF$403,0)+COUNTIF($AF$1:AF29,AF30),"")&amp;IF(J30=10,RANK(L30,$AG$19:$AG$403,0)+COUNTIF($AG$1:AG29,AG30),"")&amp;IF(J30=11,RANK(L30,$AH$19:$AH$403,0)+COUNTIF($AH$1:AH29,AH30),"")</f>
        <v>12</v>
      </c>
      <c r="N30" s="9" t="s">
        <v>234</v>
      </c>
      <c r="Z30" s="10">
        <f t="shared" si="4"/>
        <v>12</v>
      </c>
      <c r="AA30" s="10" t="str">
        <f t="shared" si="5"/>
        <v/>
      </c>
      <c r="AB30" s="10" t="str">
        <f t="shared" si="6"/>
        <v/>
      </c>
      <c r="AC30" s="10" t="str">
        <f t="shared" si="7"/>
        <v/>
      </c>
      <c r="AD30" s="10" t="str">
        <f t="shared" si="8"/>
        <v/>
      </c>
      <c r="AE30" s="10" t="str">
        <f t="shared" si="9"/>
        <v/>
      </c>
      <c r="AF30" s="10" t="str">
        <f t="shared" si="10"/>
        <v/>
      </c>
      <c r="AG30" s="10" t="str">
        <f t="shared" si="11"/>
        <v/>
      </c>
      <c r="AH30" s="10">
        <f t="shared" si="12"/>
        <v>62.5</v>
      </c>
      <c r="AI30" s="13" t="str">
        <f t="shared" si="13"/>
        <v>10</v>
      </c>
      <c r="AJ30" s="11">
        <f t="shared" si="14"/>
        <v>10</v>
      </c>
    </row>
    <row r="31" spans="1:36" x14ac:dyDescent="0.25">
      <c r="A31" s="1">
        <v>13</v>
      </c>
      <c r="B31" s="4">
        <v>48</v>
      </c>
      <c r="C31" s="9" t="s">
        <v>741</v>
      </c>
      <c r="D31" s="9" t="s">
        <v>101</v>
      </c>
      <c r="E31" s="9" t="s">
        <v>37</v>
      </c>
      <c r="F31" s="9">
        <v>3479730386</v>
      </c>
      <c r="G31" s="9" t="s">
        <v>53</v>
      </c>
      <c r="H31" s="27"/>
      <c r="I31" s="6">
        <v>11</v>
      </c>
      <c r="J31" s="6">
        <v>11</v>
      </c>
      <c r="K31" s="9">
        <v>24</v>
      </c>
      <c r="L31" s="7">
        <f t="shared" si="15"/>
        <v>60</v>
      </c>
      <c r="M31" s="8" t="str">
        <f>IF(J31=4,RANK(L31,$AA$19:$AA$403,0)+COUNTIF($AA$1:AA30,AA31),"")&amp;IF(J31=5,RANK(L31,$AB$19:$AB$403,0)+COUNTIF($AB$1:AB30,AB31),"")&amp;IF(J31=6,RANK(L31,$AC$19:$AC$403,0)+COUNTIF($AC$1:AC30,AC31),"")&amp;IF(J31=7,RANK(L31,$AD$19:$AD$403,0)+COUNTIF($AD$1:AD30,AD31),"")&amp;IF(J31=8,RANK(L31,$AE$19:$AE$403,0)+COUNTIF($AE$1:AE30,AE31),"")&amp;IF(J31=9,RANK(L31,$AF$19:$AF$403,0)+COUNTIF($AF$1:AF30,AF31),"")&amp;IF(J31=10,RANK(L31,$AG$19:$AG$403,0)+COUNTIF($AG$1:AG30,AG31),"")&amp;IF(J31=11,RANK(L31,$AH$19:$AH$403,0)+COUNTIF($AH$1:AH30,AH31),"")</f>
        <v>13</v>
      </c>
      <c r="N31" s="9" t="s">
        <v>235</v>
      </c>
      <c r="Z31" s="10">
        <f t="shared" si="4"/>
        <v>111</v>
      </c>
      <c r="AA31" s="10" t="str">
        <f t="shared" si="5"/>
        <v/>
      </c>
      <c r="AB31" s="10" t="str">
        <f t="shared" si="6"/>
        <v/>
      </c>
      <c r="AC31" s="10" t="str">
        <f t="shared" si="7"/>
        <v/>
      </c>
      <c r="AD31" s="10" t="str">
        <f t="shared" si="8"/>
        <v/>
      </c>
      <c r="AE31" s="10" t="str">
        <f t="shared" si="9"/>
        <v/>
      </c>
      <c r="AF31" s="10" t="str">
        <f t="shared" si="10"/>
        <v/>
      </c>
      <c r="AG31" s="10" t="str">
        <f t="shared" si="11"/>
        <v/>
      </c>
      <c r="AH31" s="10">
        <f t="shared" si="12"/>
        <v>60</v>
      </c>
      <c r="AI31" s="13" t="str">
        <f t="shared" si="13"/>
        <v>13</v>
      </c>
      <c r="AJ31" s="11">
        <f t="shared" si="14"/>
        <v>13</v>
      </c>
    </row>
    <row r="32" spans="1:36" x14ac:dyDescent="0.25">
      <c r="A32" s="1">
        <v>14</v>
      </c>
      <c r="B32" s="4">
        <v>48</v>
      </c>
      <c r="C32" s="9" t="s">
        <v>704</v>
      </c>
      <c r="D32" s="9" t="s">
        <v>158</v>
      </c>
      <c r="E32" s="9" t="s">
        <v>198</v>
      </c>
      <c r="F32" s="9">
        <v>2347323629</v>
      </c>
      <c r="G32" s="9" t="s">
        <v>53</v>
      </c>
      <c r="H32" s="27"/>
      <c r="I32" s="6">
        <v>11</v>
      </c>
      <c r="J32" s="6">
        <v>11</v>
      </c>
      <c r="K32" s="9">
        <v>24</v>
      </c>
      <c r="L32" s="7">
        <f t="shared" si="15"/>
        <v>60</v>
      </c>
      <c r="M32" s="8" t="str">
        <f>IF(J32=4,RANK(L32,$AA$19:$AA$403,0)+COUNTIF($AA$1:AA31,AA32),"")&amp;IF(J32=5,RANK(L32,$AB$19:$AB$403,0)+COUNTIF($AB$1:AB31,AB32),"")&amp;IF(J32=6,RANK(L32,$AC$19:$AC$403,0)+COUNTIF($AC$1:AC31,AC32),"")&amp;IF(J32=7,RANK(L32,$AD$19:$AD$403,0)+COUNTIF($AD$1:AD31,AD32),"")&amp;IF(J32=8,RANK(L32,$AE$19:$AE$403,0)+COUNTIF($AE$1:AE31,AE32),"")&amp;IF(J32=9,RANK(L32,$AF$19:$AF$403,0)+COUNTIF($AF$1:AF31,AF32),"")&amp;IF(J32=10,RANK(L32,$AG$19:$AG$403,0)+COUNTIF($AG$1:AG31,AG32),"")&amp;IF(J32=11,RANK(L32,$AH$19:$AH$403,0)+COUNTIF($AH$1:AH31,AH32),"")</f>
        <v>14</v>
      </c>
      <c r="N32" s="9" t="s">
        <v>235</v>
      </c>
      <c r="Z32" s="10">
        <f t="shared" si="4"/>
        <v>111</v>
      </c>
      <c r="AA32" s="10" t="str">
        <f t="shared" si="5"/>
        <v/>
      </c>
      <c r="AB32" s="10" t="str">
        <f t="shared" si="6"/>
        <v/>
      </c>
      <c r="AC32" s="10" t="str">
        <f t="shared" si="7"/>
        <v/>
      </c>
      <c r="AD32" s="10" t="str">
        <f t="shared" si="8"/>
        <v/>
      </c>
      <c r="AE32" s="10" t="str">
        <f t="shared" si="9"/>
        <v/>
      </c>
      <c r="AF32" s="10" t="str">
        <f t="shared" si="10"/>
        <v/>
      </c>
      <c r="AG32" s="10" t="str">
        <f t="shared" si="11"/>
        <v/>
      </c>
      <c r="AH32" s="10">
        <f t="shared" si="12"/>
        <v>60</v>
      </c>
      <c r="AI32" s="13" t="str">
        <f t="shared" si="13"/>
        <v>13</v>
      </c>
      <c r="AJ32" s="11">
        <f t="shared" si="14"/>
        <v>13</v>
      </c>
    </row>
    <row r="33" spans="1:36" x14ac:dyDescent="0.25">
      <c r="A33" s="1">
        <v>15</v>
      </c>
      <c r="B33" s="4">
        <v>48</v>
      </c>
      <c r="C33" s="9" t="s">
        <v>742</v>
      </c>
      <c r="D33" s="9" t="s">
        <v>55</v>
      </c>
      <c r="E33" s="9" t="s">
        <v>154</v>
      </c>
      <c r="F33" s="9">
        <v>1867702959</v>
      </c>
      <c r="G33" s="9" t="s">
        <v>62</v>
      </c>
      <c r="H33" s="27"/>
      <c r="I33" s="6">
        <v>11</v>
      </c>
      <c r="J33" s="6">
        <v>11</v>
      </c>
      <c r="K33" s="9">
        <v>24</v>
      </c>
      <c r="L33" s="7">
        <f t="shared" si="15"/>
        <v>60</v>
      </c>
      <c r="M33" s="8" t="str">
        <f>IF(J33=4,RANK(L33,$AA$19:$AA$403,0)+COUNTIF($AA$1:AA32,AA33),"")&amp;IF(J33=5,RANK(L33,$AB$19:$AB$403,0)+COUNTIF($AB$1:AB32,AB33),"")&amp;IF(J33=6,RANK(L33,$AC$19:$AC$403,0)+COUNTIF($AC$1:AC32,AC33),"")&amp;IF(J33=7,RANK(L33,$AD$19:$AD$403,0)+COUNTIF($AD$1:AD32,AD33),"")&amp;IF(J33=8,RANK(L33,$AE$19:$AE$403,0)+COUNTIF($AE$1:AE32,AE33),"")&amp;IF(J33=9,RANK(L33,$AF$19:$AF$403,0)+COUNTIF($AF$1:AF32,AF33),"")&amp;IF(J33=10,RANK(L33,$AG$19:$AG$403,0)+COUNTIF($AG$1:AG32,AG33),"")&amp;IF(J33=11,RANK(L33,$AH$19:$AH$403,0)+COUNTIF($AH$1:AH32,AH33),"")</f>
        <v>15</v>
      </c>
      <c r="N33" s="9" t="s">
        <v>236</v>
      </c>
      <c r="Z33" s="10" t="str">
        <f t="shared" si="4"/>
        <v/>
      </c>
      <c r="AA33" s="10" t="str">
        <f t="shared" si="5"/>
        <v/>
      </c>
      <c r="AB33" s="10" t="str">
        <f t="shared" si="6"/>
        <v/>
      </c>
      <c r="AC33" s="10" t="str">
        <f t="shared" si="7"/>
        <v/>
      </c>
      <c r="AD33" s="10" t="str">
        <f t="shared" si="8"/>
        <v/>
      </c>
      <c r="AE33" s="10" t="str">
        <f t="shared" si="9"/>
        <v/>
      </c>
      <c r="AF33" s="10" t="str">
        <f t="shared" si="10"/>
        <v/>
      </c>
      <c r="AG33" s="10" t="str">
        <f t="shared" si="11"/>
        <v/>
      </c>
      <c r="AH33" s="10">
        <f t="shared" si="12"/>
        <v>60</v>
      </c>
      <c r="AI33" s="13" t="str">
        <f t="shared" si="13"/>
        <v>13</v>
      </c>
      <c r="AJ33" s="11">
        <f t="shared" si="14"/>
        <v>13</v>
      </c>
    </row>
    <row r="34" spans="1:36" x14ac:dyDescent="0.25">
      <c r="A34" s="1">
        <v>16</v>
      </c>
      <c r="B34" s="4">
        <v>48</v>
      </c>
      <c r="C34" s="9" t="s">
        <v>127</v>
      </c>
      <c r="D34" s="9" t="s">
        <v>98</v>
      </c>
      <c r="E34" s="9" t="s">
        <v>52</v>
      </c>
      <c r="F34" s="9">
        <v>4063619145</v>
      </c>
      <c r="G34" s="9" t="s">
        <v>53</v>
      </c>
      <c r="H34" s="27"/>
      <c r="I34" s="6">
        <v>11</v>
      </c>
      <c r="J34" s="6">
        <v>11</v>
      </c>
      <c r="K34" s="9">
        <v>23</v>
      </c>
      <c r="L34" s="7">
        <f t="shared" si="15"/>
        <v>57.5</v>
      </c>
      <c r="M34" s="8" t="str">
        <f>IF(J34=4,RANK(L34,$AA$19:$AA$403,0)+COUNTIF($AA$1:AA33,AA34),"")&amp;IF(J34=5,RANK(L34,$AB$19:$AB$403,0)+COUNTIF($AB$1:AB33,AB34),"")&amp;IF(J34=6,RANK(L34,$AC$19:$AC$403,0)+COUNTIF($AC$1:AC33,AC34),"")&amp;IF(J34=7,RANK(L34,$AD$19:$AD$403,0)+COUNTIF($AD$1:AD33,AD34),"")&amp;IF(J34=8,RANK(L34,$AE$19:$AE$403,0)+COUNTIF($AE$1:AE33,AE34),"")&amp;IF(J34=9,RANK(L34,$AF$19:$AF$403,0)+COUNTIF($AF$1:AF33,AF34),"")&amp;IF(J34=10,RANK(L34,$AG$19:$AG$403,0)+COUNTIF($AG$1:AG33,AG34),"")&amp;IF(J34=11,RANK(L34,$AH$19:$AH$403,0)+COUNTIF($AH$1:AH33,AH34),"")</f>
        <v>16</v>
      </c>
      <c r="N34" s="9" t="s">
        <v>235</v>
      </c>
      <c r="Z34" s="10">
        <f t="shared" si="4"/>
        <v>111</v>
      </c>
      <c r="AA34" s="10" t="str">
        <f t="shared" si="5"/>
        <v/>
      </c>
      <c r="AB34" s="10" t="str">
        <f t="shared" si="6"/>
        <v/>
      </c>
      <c r="AC34" s="10" t="str">
        <f t="shared" si="7"/>
        <v/>
      </c>
      <c r="AD34" s="10" t="str">
        <f t="shared" si="8"/>
        <v/>
      </c>
      <c r="AE34" s="10" t="str">
        <f t="shared" si="9"/>
        <v/>
      </c>
      <c r="AF34" s="10" t="str">
        <f t="shared" si="10"/>
        <v/>
      </c>
      <c r="AG34" s="10" t="str">
        <f t="shared" si="11"/>
        <v/>
      </c>
      <c r="AH34" s="10">
        <f t="shared" si="12"/>
        <v>57.5</v>
      </c>
      <c r="AI34" s="13" t="str">
        <f t="shared" si="13"/>
        <v>16</v>
      </c>
      <c r="AJ34" s="11">
        <f t="shared" si="14"/>
        <v>16</v>
      </c>
    </row>
    <row r="35" spans="1:36" x14ac:dyDescent="0.25">
      <c r="A35" s="1">
        <v>17</v>
      </c>
      <c r="B35" s="4">
        <v>48</v>
      </c>
      <c r="C35" s="9" t="s">
        <v>100</v>
      </c>
      <c r="D35" s="9" t="s">
        <v>88</v>
      </c>
      <c r="E35" s="9" t="s">
        <v>102</v>
      </c>
      <c r="F35" s="9">
        <v>3271562638</v>
      </c>
      <c r="G35" s="9" t="s">
        <v>62</v>
      </c>
      <c r="H35" s="27"/>
      <c r="I35" s="6">
        <v>11</v>
      </c>
      <c r="J35" s="6">
        <v>11</v>
      </c>
      <c r="K35" s="9">
        <v>21</v>
      </c>
      <c r="L35" s="7">
        <f t="shared" si="15"/>
        <v>52.5</v>
      </c>
      <c r="M35" s="8" t="str">
        <f>IF(J35=4,RANK(L35,$AA$19:$AA$403,0)+COUNTIF($AA$1:AA34,AA35),"")&amp;IF(J35=5,RANK(L35,$AB$19:$AB$403,0)+COUNTIF($AB$1:AB34,AB35),"")&amp;IF(J35=6,RANK(L35,$AC$19:$AC$403,0)+COUNTIF($AC$1:AC34,AC35),"")&amp;IF(J35=7,RANK(L35,$AD$19:$AD$403,0)+COUNTIF($AD$1:AD34,AD35),"")&amp;IF(J35=8,RANK(L35,$AE$19:$AE$403,0)+COUNTIF($AE$1:AE34,AE35),"")&amp;IF(J35=9,RANK(L35,$AF$19:$AF$403,0)+COUNTIF($AF$1:AF34,AF35),"")&amp;IF(J35=10,RANK(L35,$AG$19:$AG$403,0)+COUNTIF($AG$1:AG34,AG35),"")&amp;IF(J35=11,RANK(L35,$AH$19:$AH$403,0)+COUNTIF($AH$1:AH34,AH35),"")</f>
        <v>17</v>
      </c>
      <c r="N35" s="9" t="s">
        <v>236</v>
      </c>
      <c r="Z35" s="10" t="str">
        <f t="shared" si="4"/>
        <v/>
      </c>
      <c r="AA35" s="10" t="str">
        <f t="shared" si="5"/>
        <v/>
      </c>
      <c r="AB35" s="10" t="str">
        <f t="shared" si="6"/>
        <v/>
      </c>
      <c r="AC35" s="10" t="str">
        <f t="shared" si="7"/>
        <v/>
      </c>
      <c r="AD35" s="10" t="str">
        <f t="shared" si="8"/>
        <v/>
      </c>
      <c r="AE35" s="10" t="str">
        <f t="shared" si="9"/>
        <v/>
      </c>
      <c r="AF35" s="10" t="str">
        <f t="shared" si="10"/>
        <v/>
      </c>
      <c r="AG35" s="10" t="str">
        <f t="shared" si="11"/>
        <v/>
      </c>
      <c r="AH35" s="10">
        <f t="shared" si="12"/>
        <v>52.5</v>
      </c>
      <c r="AI35" s="13" t="str">
        <f t="shared" si="13"/>
        <v>17</v>
      </c>
      <c r="AJ35" s="11">
        <f t="shared" si="14"/>
        <v>17</v>
      </c>
    </row>
    <row r="36" spans="1:36" x14ac:dyDescent="0.25">
      <c r="A36" s="1">
        <v>18</v>
      </c>
      <c r="B36" s="4">
        <v>48</v>
      </c>
      <c r="C36" s="9" t="s">
        <v>743</v>
      </c>
      <c r="D36" s="9" t="s">
        <v>49</v>
      </c>
      <c r="E36" s="9" t="s">
        <v>47</v>
      </c>
      <c r="F36" s="9">
        <v>359300451</v>
      </c>
      <c r="G36" s="9" t="s">
        <v>53</v>
      </c>
      <c r="H36" s="27"/>
      <c r="I36" s="6">
        <v>11</v>
      </c>
      <c r="J36" s="6">
        <v>11</v>
      </c>
      <c r="K36" s="9">
        <v>21</v>
      </c>
      <c r="L36" s="7">
        <f t="shared" si="15"/>
        <v>52.5</v>
      </c>
      <c r="M36" s="8" t="str">
        <f>IF(J36=4,RANK(L36,$AA$19:$AA$403,0)+COUNTIF($AA$1:AA35,AA36),"")&amp;IF(J36=5,RANK(L36,$AB$19:$AB$403,0)+COUNTIF($AB$1:AB35,AB36),"")&amp;IF(J36=6,RANK(L36,$AC$19:$AC$403,0)+COUNTIF($AC$1:AC35,AC36),"")&amp;IF(J36=7,RANK(L36,$AD$19:$AD$403,0)+COUNTIF($AD$1:AD35,AD36),"")&amp;IF(J36=8,RANK(L36,$AE$19:$AE$403,0)+COUNTIF($AE$1:AE35,AE36),"")&amp;IF(J36=9,RANK(L36,$AF$19:$AF$403,0)+COUNTIF($AF$1:AF35,AF36),"")&amp;IF(J36=10,RANK(L36,$AG$19:$AG$403,0)+COUNTIF($AG$1:AG35,AG36),"")&amp;IF(J36=11,RANK(L36,$AH$19:$AH$403,0)+COUNTIF($AH$1:AH35,AH36),"")</f>
        <v>18</v>
      </c>
      <c r="N36" s="9" t="s">
        <v>235</v>
      </c>
      <c r="Z36" s="10">
        <f t="shared" si="4"/>
        <v>111</v>
      </c>
      <c r="AA36" s="10" t="str">
        <f t="shared" si="5"/>
        <v/>
      </c>
      <c r="AB36" s="10" t="str">
        <f t="shared" si="6"/>
        <v/>
      </c>
      <c r="AC36" s="10" t="str">
        <f t="shared" si="7"/>
        <v/>
      </c>
      <c r="AD36" s="10" t="str">
        <f t="shared" si="8"/>
        <v/>
      </c>
      <c r="AE36" s="10" t="str">
        <f t="shared" si="9"/>
        <v/>
      </c>
      <c r="AF36" s="10" t="str">
        <f t="shared" si="10"/>
        <v/>
      </c>
      <c r="AG36" s="10" t="str">
        <f t="shared" si="11"/>
        <v/>
      </c>
      <c r="AH36" s="10">
        <f t="shared" si="12"/>
        <v>52.5</v>
      </c>
      <c r="AI36" s="13" t="str">
        <f t="shared" si="13"/>
        <v>17</v>
      </c>
      <c r="AJ36" s="11">
        <f t="shared" si="14"/>
        <v>17</v>
      </c>
    </row>
    <row r="37" spans="1:36" x14ac:dyDescent="0.25">
      <c r="A37" s="1">
        <v>19</v>
      </c>
      <c r="B37" s="4">
        <v>48</v>
      </c>
      <c r="C37" s="9" t="s">
        <v>744</v>
      </c>
      <c r="D37" s="9" t="s">
        <v>232</v>
      </c>
      <c r="E37" s="9" t="s">
        <v>65</v>
      </c>
      <c r="F37" s="9">
        <v>3047948846</v>
      </c>
      <c r="G37" s="9" t="s">
        <v>43</v>
      </c>
      <c r="H37" s="27"/>
      <c r="I37" s="6">
        <v>11</v>
      </c>
      <c r="J37" s="6">
        <v>11</v>
      </c>
      <c r="K37" s="9">
        <v>20</v>
      </c>
      <c r="L37" s="7">
        <f t="shared" si="15"/>
        <v>50</v>
      </c>
      <c r="M37" s="8" t="str">
        <f>IF(J37=4,RANK(L37,$AA$19:$AA$403,0)+COUNTIF($AA$1:AA36,AA37),"")&amp;IF(J37=5,RANK(L37,$AB$19:$AB$403,0)+COUNTIF($AB$1:AB36,AB37),"")&amp;IF(J37=6,RANK(L37,$AC$19:$AC$403,0)+COUNTIF($AC$1:AC36,AC37),"")&amp;IF(J37=7,RANK(L37,$AD$19:$AD$403,0)+COUNTIF($AD$1:AD36,AD37),"")&amp;IF(J37=8,RANK(L37,$AE$19:$AE$403,0)+COUNTIF($AE$1:AE36,AE37),"")&amp;IF(J37=9,RANK(L37,$AF$19:$AF$403,0)+COUNTIF($AF$1:AF36,AF37),"")&amp;IF(J37=10,RANK(L37,$AG$19:$AG$403,0)+COUNTIF($AG$1:AG36,AG37),"")&amp;IF(J37=11,RANK(L37,$AH$19:$AH$403,0)+COUNTIF($AH$1:AH36,AH37),"")</f>
        <v>19</v>
      </c>
      <c r="N37" s="9" t="s">
        <v>234</v>
      </c>
      <c r="Z37" s="10">
        <f t="shared" si="4"/>
        <v>12</v>
      </c>
      <c r="AA37" s="10" t="str">
        <f t="shared" si="5"/>
        <v/>
      </c>
      <c r="AB37" s="10" t="str">
        <f t="shared" si="6"/>
        <v/>
      </c>
      <c r="AC37" s="10" t="str">
        <f t="shared" si="7"/>
        <v/>
      </c>
      <c r="AD37" s="10" t="str">
        <f t="shared" si="8"/>
        <v/>
      </c>
      <c r="AE37" s="10" t="str">
        <f t="shared" si="9"/>
        <v/>
      </c>
      <c r="AF37" s="10" t="str">
        <f t="shared" si="10"/>
        <v/>
      </c>
      <c r="AG37" s="10" t="str">
        <f t="shared" si="11"/>
        <v/>
      </c>
      <c r="AH37" s="10">
        <f t="shared" si="12"/>
        <v>50</v>
      </c>
      <c r="AI37" s="13" t="str">
        <f t="shared" si="13"/>
        <v>19</v>
      </c>
      <c r="AJ37" s="11">
        <f t="shared" si="14"/>
        <v>19</v>
      </c>
    </row>
    <row r="38" spans="1:36" x14ac:dyDescent="0.25">
      <c r="A38" s="1">
        <v>20</v>
      </c>
      <c r="B38" s="4">
        <v>48</v>
      </c>
      <c r="C38" s="9" t="s">
        <v>745</v>
      </c>
      <c r="D38" s="9" t="s">
        <v>61</v>
      </c>
      <c r="E38" s="9" t="s">
        <v>198</v>
      </c>
      <c r="F38" s="9">
        <v>5032579</v>
      </c>
      <c r="G38" s="9" t="s">
        <v>367</v>
      </c>
      <c r="H38" s="27"/>
      <c r="I38" s="6">
        <v>11</v>
      </c>
      <c r="J38" s="6">
        <v>11</v>
      </c>
      <c r="K38" s="9">
        <v>19</v>
      </c>
      <c r="L38" s="7">
        <f t="shared" si="15"/>
        <v>47.5</v>
      </c>
      <c r="M38" s="8" t="str">
        <f>IF(J38=4,RANK(L38,$AA$19:$AA$403,0)+COUNTIF($AA$1:AA37,AA38),"")&amp;IF(J38=5,RANK(L38,$AB$19:$AB$403,0)+COUNTIF($AB$1:AB37,AB38),"")&amp;IF(J38=6,RANK(L38,$AC$19:$AC$403,0)+COUNTIF($AC$1:AC37,AC38),"")&amp;IF(J38=7,RANK(L38,$AD$19:$AD$403,0)+COUNTIF($AD$1:AD37,AD38),"")&amp;IF(J38=8,RANK(L38,$AE$19:$AE$403,0)+COUNTIF($AE$1:AE37,AE38),"")&amp;IF(J38=9,RANK(L38,$AF$19:$AF$403,0)+COUNTIF($AF$1:AF37,AF38),"")&amp;IF(J38=10,RANK(L38,$AG$19:$AG$403,0)+COUNTIF($AG$1:AG37,AG38),"")&amp;IF(J38=11,RANK(L38,$AH$19:$AH$403,0)+COUNTIF($AH$1:AH37,AH38),"")</f>
        <v>20</v>
      </c>
      <c r="N38" s="9" t="s">
        <v>236</v>
      </c>
      <c r="Z38" s="10" t="str">
        <f t="shared" si="4"/>
        <v/>
      </c>
      <c r="AA38" s="10" t="str">
        <f t="shared" si="5"/>
        <v/>
      </c>
      <c r="AB38" s="10" t="str">
        <f t="shared" si="6"/>
        <v/>
      </c>
      <c r="AC38" s="10" t="str">
        <f t="shared" si="7"/>
        <v/>
      </c>
      <c r="AD38" s="10" t="str">
        <f t="shared" si="8"/>
        <v/>
      </c>
      <c r="AE38" s="10" t="str">
        <f t="shared" si="9"/>
        <v/>
      </c>
      <c r="AF38" s="10" t="str">
        <f t="shared" si="10"/>
        <v/>
      </c>
      <c r="AG38" s="10" t="str">
        <f t="shared" si="11"/>
        <v/>
      </c>
      <c r="AH38" s="10">
        <f t="shared" si="12"/>
        <v>47.5</v>
      </c>
      <c r="AI38" s="13" t="str">
        <f t="shared" si="13"/>
        <v>20</v>
      </c>
      <c r="AJ38" s="11">
        <f t="shared" si="14"/>
        <v>20</v>
      </c>
    </row>
    <row r="39" spans="1:36" x14ac:dyDescent="0.25">
      <c r="A39" s="1">
        <v>21</v>
      </c>
      <c r="B39" s="4">
        <v>48</v>
      </c>
      <c r="C39" s="9" t="s">
        <v>746</v>
      </c>
      <c r="D39" s="9" t="s">
        <v>61</v>
      </c>
      <c r="E39" s="9" t="s">
        <v>154</v>
      </c>
      <c r="F39" s="9">
        <v>283228137</v>
      </c>
      <c r="G39" s="9" t="s">
        <v>367</v>
      </c>
      <c r="H39" s="27"/>
      <c r="I39" s="6">
        <v>11</v>
      </c>
      <c r="J39" s="6">
        <v>11</v>
      </c>
      <c r="K39" s="9">
        <v>19</v>
      </c>
      <c r="L39" s="7">
        <f t="shared" si="15"/>
        <v>47.5</v>
      </c>
      <c r="M39" s="8" t="str">
        <f>IF(J39=4,RANK(L39,$AA$19:$AA$403,0)+COUNTIF($AA$1:AA38,AA39),"")&amp;IF(J39=5,RANK(L39,$AB$19:$AB$403,0)+COUNTIF($AB$1:AB38,AB39),"")&amp;IF(J39=6,RANK(L39,$AC$19:$AC$403,0)+COUNTIF($AC$1:AC38,AC39),"")&amp;IF(J39=7,RANK(L39,$AD$19:$AD$403,0)+COUNTIF($AD$1:AD38,AD39),"")&amp;IF(J39=8,RANK(L39,$AE$19:$AE$403,0)+COUNTIF($AE$1:AE38,AE39),"")&amp;IF(J39=9,RANK(L39,$AF$19:$AF$403,0)+COUNTIF($AF$1:AF38,AF39),"")&amp;IF(J39=10,RANK(L39,$AG$19:$AG$403,0)+COUNTIF($AG$1:AG38,AG39),"")&amp;IF(J39=11,RANK(L39,$AH$19:$AH$403,0)+COUNTIF($AH$1:AH38,AH39),"")</f>
        <v>21</v>
      </c>
      <c r="N39" s="9" t="s">
        <v>236</v>
      </c>
      <c r="Z39" s="10" t="str">
        <f t="shared" si="4"/>
        <v/>
      </c>
      <c r="AA39" s="10" t="str">
        <f t="shared" si="5"/>
        <v/>
      </c>
      <c r="AB39" s="10" t="str">
        <f t="shared" si="6"/>
        <v/>
      </c>
      <c r="AC39" s="10" t="str">
        <f t="shared" si="7"/>
        <v/>
      </c>
      <c r="AD39" s="10" t="str">
        <f t="shared" si="8"/>
        <v/>
      </c>
      <c r="AE39" s="10" t="str">
        <f t="shared" si="9"/>
        <v/>
      </c>
      <c r="AF39" s="10" t="str">
        <f t="shared" si="10"/>
        <v/>
      </c>
      <c r="AG39" s="10" t="str">
        <f t="shared" si="11"/>
        <v/>
      </c>
      <c r="AH39" s="10">
        <f t="shared" si="12"/>
        <v>47.5</v>
      </c>
      <c r="AI39" s="13" t="str">
        <f t="shared" si="13"/>
        <v>20</v>
      </c>
      <c r="AJ39" s="11">
        <f t="shared" si="14"/>
        <v>20</v>
      </c>
    </row>
    <row r="40" spans="1:36" x14ac:dyDescent="0.25">
      <c r="A40" s="1">
        <v>22</v>
      </c>
      <c r="B40" s="4">
        <v>48</v>
      </c>
      <c r="C40" s="9" t="s">
        <v>747</v>
      </c>
      <c r="D40" s="9" t="s">
        <v>341</v>
      </c>
      <c r="E40" s="9" t="s">
        <v>81</v>
      </c>
      <c r="F40" s="9">
        <v>3250893965</v>
      </c>
      <c r="G40" s="9" t="s">
        <v>367</v>
      </c>
      <c r="H40" s="27"/>
      <c r="I40" s="6">
        <v>11</v>
      </c>
      <c r="J40" s="6">
        <v>11</v>
      </c>
      <c r="K40" s="9">
        <v>18</v>
      </c>
      <c r="L40" s="7">
        <f t="shared" si="15"/>
        <v>45</v>
      </c>
      <c r="M40" s="8" t="str">
        <f>IF(J40=4,RANK(L40,$AA$19:$AA$403,0)+COUNTIF($AA$1:AA39,AA40),"")&amp;IF(J40=5,RANK(L40,$AB$19:$AB$403,0)+COUNTIF($AB$1:AB39,AB40),"")&amp;IF(J40=6,RANK(L40,$AC$19:$AC$403,0)+COUNTIF($AC$1:AC39,AC40),"")&amp;IF(J40=7,RANK(L40,$AD$19:$AD$403,0)+COUNTIF($AD$1:AD39,AD40),"")&amp;IF(J40=8,RANK(L40,$AE$19:$AE$403,0)+COUNTIF($AE$1:AE39,AE40),"")&amp;IF(J40=9,RANK(L40,$AF$19:$AF$403,0)+COUNTIF($AF$1:AF39,AF40),"")&amp;IF(J40=10,RANK(L40,$AG$19:$AG$403,0)+COUNTIF($AG$1:AG39,AG40),"")&amp;IF(J40=11,RANK(L40,$AH$19:$AH$403,0)+COUNTIF($AH$1:AH39,AH40),"")</f>
        <v>22</v>
      </c>
      <c r="N40" s="9" t="s">
        <v>236</v>
      </c>
      <c r="Z40" s="10" t="str">
        <f t="shared" si="4"/>
        <v/>
      </c>
      <c r="AA40" s="10" t="str">
        <f t="shared" si="5"/>
        <v/>
      </c>
      <c r="AB40" s="10" t="str">
        <f t="shared" si="6"/>
        <v/>
      </c>
      <c r="AC40" s="10" t="str">
        <f t="shared" si="7"/>
        <v/>
      </c>
      <c r="AD40" s="10" t="str">
        <f t="shared" si="8"/>
        <v/>
      </c>
      <c r="AE40" s="10" t="str">
        <f t="shared" si="9"/>
        <v/>
      </c>
      <c r="AF40" s="10" t="str">
        <f t="shared" si="10"/>
        <v/>
      </c>
      <c r="AG40" s="10" t="str">
        <f t="shared" si="11"/>
        <v/>
      </c>
      <c r="AH40" s="10">
        <f t="shared" si="12"/>
        <v>45</v>
      </c>
      <c r="AI40" s="13" t="str">
        <f t="shared" si="13"/>
        <v>22</v>
      </c>
      <c r="AJ40" s="11">
        <f t="shared" si="14"/>
        <v>22</v>
      </c>
    </row>
    <row r="41" spans="1:36" x14ac:dyDescent="0.25">
      <c r="A41" s="1">
        <v>23</v>
      </c>
      <c r="B41" s="4">
        <v>48</v>
      </c>
      <c r="C41" s="9" t="s">
        <v>222</v>
      </c>
      <c r="D41" s="9" t="s">
        <v>61</v>
      </c>
      <c r="E41" s="9" t="s">
        <v>37</v>
      </c>
      <c r="F41" s="9">
        <v>2431899410</v>
      </c>
      <c r="G41" s="9" t="s">
        <v>367</v>
      </c>
      <c r="H41" s="27"/>
      <c r="I41" s="6">
        <v>11</v>
      </c>
      <c r="J41" s="6">
        <v>11</v>
      </c>
      <c r="K41" s="9">
        <v>17</v>
      </c>
      <c r="L41" s="7">
        <f t="shared" si="15"/>
        <v>42.5</v>
      </c>
      <c r="M41" s="8" t="str">
        <f>IF(J41=4,RANK(L41,$AA$19:$AA$403,0)+COUNTIF($AA$1:AA40,AA41),"")&amp;IF(J41=5,RANK(L41,$AB$19:$AB$403,0)+COUNTIF($AB$1:AB40,AB41),"")&amp;IF(J41=6,RANK(L41,$AC$19:$AC$403,0)+COUNTIF($AC$1:AC40,AC41),"")&amp;IF(J41=7,RANK(L41,$AD$19:$AD$403,0)+COUNTIF($AD$1:AD40,AD41),"")&amp;IF(J41=8,RANK(L41,$AE$19:$AE$403,0)+COUNTIF($AE$1:AE40,AE41),"")&amp;IF(J41=9,RANK(L41,$AF$19:$AF$403,0)+COUNTIF($AF$1:AF40,AF41),"")&amp;IF(J41=10,RANK(L41,$AG$19:$AG$403,0)+COUNTIF($AG$1:AG40,AG41),"")&amp;IF(J41=11,RANK(L41,$AH$19:$AH$403,0)+COUNTIF($AH$1:AH40,AH41),"")</f>
        <v>23</v>
      </c>
      <c r="N41" s="9" t="s">
        <v>236</v>
      </c>
      <c r="Z41" s="10" t="str">
        <f t="shared" si="4"/>
        <v/>
      </c>
      <c r="AA41" s="10" t="str">
        <f t="shared" si="5"/>
        <v/>
      </c>
      <c r="AB41" s="10" t="str">
        <f t="shared" si="6"/>
        <v/>
      </c>
      <c r="AC41" s="10" t="str">
        <f t="shared" si="7"/>
        <v/>
      </c>
      <c r="AD41" s="10" t="str">
        <f t="shared" si="8"/>
        <v/>
      </c>
      <c r="AE41" s="10" t="str">
        <f t="shared" si="9"/>
        <v/>
      </c>
      <c r="AF41" s="10" t="str">
        <f t="shared" si="10"/>
        <v/>
      </c>
      <c r="AG41" s="10" t="str">
        <f t="shared" si="11"/>
        <v/>
      </c>
      <c r="AH41" s="10">
        <f t="shared" si="12"/>
        <v>42.5</v>
      </c>
      <c r="AI41" s="13" t="str">
        <f t="shared" si="13"/>
        <v>23</v>
      </c>
      <c r="AJ41" s="11">
        <f t="shared" si="14"/>
        <v>23</v>
      </c>
    </row>
    <row r="42" spans="1:36" x14ac:dyDescent="0.25">
      <c r="A42" s="1">
        <v>24</v>
      </c>
      <c r="B42" s="4">
        <v>48</v>
      </c>
      <c r="C42" s="9" t="s">
        <v>748</v>
      </c>
      <c r="D42" s="9" t="s">
        <v>33</v>
      </c>
      <c r="E42" s="9" t="s">
        <v>166</v>
      </c>
      <c r="F42" s="9">
        <v>137627369</v>
      </c>
      <c r="G42" s="9" t="s">
        <v>43</v>
      </c>
      <c r="H42" s="27"/>
      <c r="I42" s="6">
        <v>11</v>
      </c>
      <c r="J42" s="6">
        <v>11</v>
      </c>
      <c r="K42" s="9">
        <v>17</v>
      </c>
      <c r="L42" s="7">
        <f t="shared" si="15"/>
        <v>42.5</v>
      </c>
      <c r="M42" s="8" t="str">
        <f>IF(J42=4,RANK(L42,$AA$19:$AA$403,0)+COUNTIF($AA$1:AA41,AA42),"")&amp;IF(J42=5,RANK(L42,$AB$19:$AB$403,0)+COUNTIF($AB$1:AB41,AB42),"")&amp;IF(J42=6,RANK(L42,$AC$19:$AC$403,0)+COUNTIF($AC$1:AC41,AC42),"")&amp;IF(J42=7,RANK(L42,$AD$19:$AD$403,0)+COUNTIF($AD$1:AD41,AD42),"")&amp;IF(J42=8,RANK(L42,$AE$19:$AE$403,0)+COUNTIF($AE$1:AE41,AE42),"")&amp;IF(J42=9,RANK(L42,$AF$19:$AF$403,0)+COUNTIF($AF$1:AF41,AF42),"")&amp;IF(J42=10,RANK(L42,$AG$19:$AG$403,0)+COUNTIF($AG$1:AG41,AG42),"")&amp;IF(J42=11,RANK(L42,$AH$19:$AH$403,0)+COUNTIF($AH$1:AH41,AH42),"")</f>
        <v>24</v>
      </c>
      <c r="N42" s="9" t="s">
        <v>236</v>
      </c>
      <c r="Z42" s="10" t="str">
        <f t="shared" si="4"/>
        <v/>
      </c>
      <c r="AA42" s="10" t="str">
        <f t="shared" si="5"/>
        <v/>
      </c>
      <c r="AB42" s="10" t="str">
        <f t="shared" si="6"/>
        <v/>
      </c>
      <c r="AC42" s="10" t="str">
        <f t="shared" si="7"/>
        <v/>
      </c>
      <c r="AD42" s="10" t="str">
        <f t="shared" si="8"/>
        <v/>
      </c>
      <c r="AE42" s="10" t="str">
        <f t="shared" si="9"/>
        <v/>
      </c>
      <c r="AF42" s="10" t="str">
        <f t="shared" si="10"/>
        <v/>
      </c>
      <c r="AG42" s="10" t="str">
        <f t="shared" si="11"/>
        <v/>
      </c>
      <c r="AH42" s="10">
        <f t="shared" si="12"/>
        <v>42.5</v>
      </c>
      <c r="AI42" s="13" t="str">
        <f t="shared" si="13"/>
        <v>23</v>
      </c>
      <c r="AJ42" s="11">
        <f t="shared" si="14"/>
        <v>23</v>
      </c>
    </row>
    <row r="43" spans="1:36" x14ac:dyDescent="0.25">
      <c r="A43" s="1">
        <v>25</v>
      </c>
      <c r="B43" s="4">
        <v>48</v>
      </c>
      <c r="C43" s="9" t="s">
        <v>749</v>
      </c>
      <c r="D43" s="9" t="s">
        <v>55</v>
      </c>
      <c r="E43" s="9" t="s">
        <v>52</v>
      </c>
      <c r="F43" s="9">
        <v>4274005366</v>
      </c>
      <c r="G43" s="9" t="s">
        <v>53</v>
      </c>
      <c r="H43" s="27"/>
      <c r="I43" s="6">
        <v>11</v>
      </c>
      <c r="J43" s="6">
        <v>11</v>
      </c>
      <c r="K43" s="9">
        <v>15</v>
      </c>
      <c r="L43" s="7">
        <f t="shared" si="15"/>
        <v>37.5</v>
      </c>
      <c r="M43" s="8" t="str">
        <f>IF(J43=4,RANK(L43,$AA$19:$AA$403,0)+COUNTIF($AA$1:AA42,AA43),"")&amp;IF(J43=5,RANK(L43,$AB$19:$AB$403,0)+COUNTIF($AB$1:AB42,AB43),"")&amp;IF(J43=6,RANK(L43,$AC$19:$AC$403,0)+COUNTIF($AC$1:AC42,AC43),"")&amp;IF(J43=7,RANK(L43,$AD$19:$AD$403,0)+COUNTIF($AD$1:AD42,AD43),"")&amp;IF(J43=8,RANK(L43,$AE$19:$AE$403,0)+COUNTIF($AE$1:AE42,AE43),"")&amp;IF(J43=9,RANK(L43,$AF$19:$AF$403,0)+COUNTIF($AF$1:AF42,AF43),"")&amp;IF(J43=10,RANK(L43,$AG$19:$AG$403,0)+COUNTIF($AG$1:AG42,AG43),"")&amp;IF(J43=11,RANK(L43,$AH$19:$AH$403,0)+COUNTIF($AH$1:AH42,AH43),"")</f>
        <v>25</v>
      </c>
      <c r="N43" s="9" t="s">
        <v>236</v>
      </c>
      <c r="Z43" s="10" t="str">
        <f t="shared" si="4"/>
        <v/>
      </c>
      <c r="AA43" s="10" t="str">
        <f t="shared" si="5"/>
        <v/>
      </c>
      <c r="AB43" s="10" t="str">
        <f t="shared" si="6"/>
        <v/>
      </c>
      <c r="AC43" s="10" t="str">
        <f t="shared" si="7"/>
        <v/>
      </c>
      <c r="AD43" s="10" t="str">
        <f t="shared" si="8"/>
        <v/>
      </c>
      <c r="AE43" s="10" t="str">
        <f t="shared" si="9"/>
        <v/>
      </c>
      <c r="AF43" s="10" t="str">
        <f t="shared" si="10"/>
        <v/>
      </c>
      <c r="AG43" s="10" t="str">
        <f t="shared" si="11"/>
        <v/>
      </c>
      <c r="AH43" s="10">
        <f t="shared" si="12"/>
        <v>37.5</v>
      </c>
      <c r="AI43" s="13" t="str">
        <f t="shared" si="13"/>
        <v>25</v>
      </c>
      <c r="AJ43" s="11">
        <f t="shared" si="14"/>
        <v>25</v>
      </c>
    </row>
    <row r="44" spans="1:36" x14ac:dyDescent="0.25">
      <c r="A44" s="1">
        <v>26</v>
      </c>
      <c r="B44" s="4">
        <v>48</v>
      </c>
      <c r="C44" s="9" t="s">
        <v>750</v>
      </c>
      <c r="D44" s="9" t="s">
        <v>751</v>
      </c>
      <c r="E44" s="9" t="s">
        <v>65</v>
      </c>
      <c r="F44" s="9">
        <v>201011222</v>
      </c>
      <c r="G44" s="9" t="s">
        <v>53</v>
      </c>
      <c r="H44" s="27"/>
      <c r="I44" s="6">
        <v>11</v>
      </c>
      <c r="J44" s="6">
        <v>11</v>
      </c>
      <c r="K44" s="9">
        <v>15</v>
      </c>
      <c r="L44" s="7">
        <f t="shared" si="15"/>
        <v>37.5</v>
      </c>
      <c r="M44" s="8" t="str">
        <f>IF(J44=4,RANK(L44,$AA$19:$AA$403,0)+COUNTIF($AA$1:AA43,AA44),"")&amp;IF(J44=5,RANK(L44,$AB$19:$AB$403,0)+COUNTIF($AB$1:AB43,AB44),"")&amp;IF(J44=6,RANK(L44,$AC$19:$AC$403,0)+COUNTIF($AC$1:AC43,AC44),"")&amp;IF(J44=7,RANK(L44,$AD$19:$AD$403,0)+COUNTIF($AD$1:AD43,AD44),"")&amp;IF(J44=8,RANK(L44,$AE$19:$AE$403,0)+COUNTIF($AE$1:AE43,AE44),"")&amp;IF(J44=9,RANK(L44,$AF$19:$AF$403,0)+COUNTIF($AF$1:AF43,AF44),"")&amp;IF(J44=10,RANK(L44,$AG$19:$AG$403,0)+COUNTIF($AG$1:AG43,AG44),"")&amp;IF(J44=11,RANK(L44,$AH$19:$AH$403,0)+COUNTIF($AH$1:AH43,AH44),"")</f>
        <v>26</v>
      </c>
      <c r="N44" s="9" t="s">
        <v>236</v>
      </c>
      <c r="Z44" s="10" t="str">
        <f t="shared" si="4"/>
        <v/>
      </c>
      <c r="AA44" s="10" t="str">
        <f t="shared" si="5"/>
        <v/>
      </c>
      <c r="AB44" s="10" t="str">
        <f t="shared" si="6"/>
        <v/>
      </c>
      <c r="AC44" s="10" t="str">
        <f t="shared" si="7"/>
        <v/>
      </c>
      <c r="AD44" s="10" t="str">
        <f t="shared" si="8"/>
        <v/>
      </c>
      <c r="AE44" s="10" t="str">
        <f t="shared" si="9"/>
        <v/>
      </c>
      <c r="AF44" s="10" t="str">
        <f t="shared" si="10"/>
        <v/>
      </c>
      <c r="AG44" s="10" t="str">
        <f t="shared" si="11"/>
        <v/>
      </c>
      <c r="AH44" s="10">
        <f t="shared" si="12"/>
        <v>37.5</v>
      </c>
      <c r="AI44" s="13" t="str">
        <f t="shared" si="13"/>
        <v>25</v>
      </c>
      <c r="AJ44" s="11">
        <f t="shared" si="14"/>
        <v>25</v>
      </c>
    </row>
    <row r="45" spans="1:36" x14ac:dyDescent="0.25">
      <c r="A45" s="1">
        <v>27</v>
      </c>
      <c r="B45" s="4">
        <v>48</v>
      </c>
      <c r="C45" s="9" t="s">
        <v>227</v>
      </c>
      <c r="D45" s="9" t="s">
        <v>158</v>
      </c>
      <c r="E45" s="9" t="s">
        <v>40</v>
      </c>
      <c r="F45" s="9">
        <v>2885731131</v>
      </c>
      <c r="G45" s="9" t="s">
        <v>53</v>
      </c>
      <c r="H45" s="27"/>
      <c r="I45" s="6">
        <v>11</v>
      </c>
      <c r="J45" s="6">
        <v>11</v>
      </c>
      <c r="K45" s="9">
        <v>14</v>
      </c>
      <c r="L45" s="7">
        <f t="shared" si="15"/>
        <v>35</v>
      </c>
      <c r="M45" s="8" t="str">
        <f>IF(J45=4,RANK(L45,$AA$19:$AA$403,0)+COUNTIF($AA$1:AA44,AA45),"")&amp;IF(J45=5,RANK(L45,$AB$19:$AB$403,0)+COUNTIF($AB$1:AB44,AB45),"")&amp;IF(J45=6,RANK(L45,$AC$19:$AC$403,0)+COUNTIF($AC$1:AC44,AC45),"")&amp;IF(J45=7,RANK(L45,$AD$19:$AD$403,0)+COUNTIF($AD$1:AD44,AD45),"")&amp;IF(J45=8,RANK(L45,$AE$19:$AE$403,0)+COUNTIF($AE$1:AE44,AE45),"")&amp;IF(J45=9,RANK(L45,$AF$19:$AF$403,0)+COUNTIF($AF$1:AF44,AF45),"")&amp;IF(J45=10,RANK(L45,$AG$19:$AG$403,0)+COUNTIF($AG$1:AG44,AG45),"")&amp;IF(J45=11,RANK(L45,$AH$19:$AH$403,0)+COUNTIF($AH$1:AH44,AH45),"")</f>
        <v>27</v>
      </c>
      <c r="N45" s="9" t="s">
        <v>236</v>
      </c>
      <c r="Z45" s="10" t="str">
        <f t="shared" si="4"/>
        <v/>
      </c>
      <c r="AA45" s="10" t="str">
        <f t="shared" si="5"/>
        <v/>
      </c>
      <c r="AB45" s="10" t="str">
        <f t="shared" si="6"/>
        <v/>
      </c>
      <c r="AC45" s="10" t="str">
        <f t="shared" si="7"/>
        <v/>
      </c>
      <c r="AD45" s="10" t="str">
        <f t="shared" si="8"/>
        <v/>
      </c>
      <c r="AE45" s="10" t="str">
        <f t="shared" si="9"/>
        <v/>
      </c>
      <c r="AF45" s="10" t="str">
        <f t="shared" si="10"/>
        <v/>
      </c>
      <c r="AG45" s="10" t="str">
        <f t="shared" si="11"/>
        <v/>
      </c>
      <c r="AH45" s="10">
        <f t="shared" si="12"/>
        <v>35</v>
      </c>
      <c r="AI45" s="13" t="str">
        <f t="shared" si="13"/>
        <v>27</v>
      </c>
      <c r="AJ45" s="11">
        <f t="shared" si="14"/>
        <v>27</v>
      </c>
    </row>
    <row r="46" spans="1:36" x14ac:dyDescent="0.25">
      <c r="A46" s="1">
        <v>28</v>
      </c>
      <c r="B46" s="4">
        <v>48</v>
      </c>
      <c r="C46" s="9" t="s">
        <v>752</v>
      </c>
      <c r="D46" s="9" t="s">
        <v>161</v>
      </c>
      <c r="E46" s="9" t="s">
        <v>34</v>
      </c>
      <c r="F46" s="9">
        <v>2510267829</v>
      </c>
      <c r="G46" s="9" t="s">
        <v>53</v>
      </c>
      <c r="H46" s="27"/>
      <c r="I46" s="6">
        <v>11</v>
      </c>
      <c r="J46" s="6">
        <v>11</v>
      </c>
      <c r="K46" s="9">
        <v>13</v>
      </c>
      <c r="L46" s="7">
        <f t="shared" si="15"/>
        <v>32.5</v>
      </c>
      <c r="M46" s="8" t="str">
        <f>IF(J46=4,RANK(L46,$AA$19:$AA$403,0)+COUNTIF($AA$1:AA45,AA46),"")&amp;IF(J46=5,RANK(L46,$AB$19:$AB$403,0)+COUNTIF($AB$1:AB45,AB46),"")&amp;IF(J46=6,RANK(L46,$AC$19:$AC$403,0)+COUNTIF($AC$1:AC45,AC46),"")&amp;IF(J46=7,RANK(L46,$AD$19:$AD$403,0)+COUNTIF($AD$1:AD45,AD46),"")&amp;IF(J46=8,RANK(L46,$AE$19:$AE$403,0)+COUNTIF($AE$1:AE45,AE46),"")&amp;IF(J46=9,RANK(L46,$AF$19:$AF$403,0)+COUNTIF($AF$1:AF45,AF46),"")&amp;IF(J46=10,RANK(L46,$AG$19:$AG$403,0)+COUNTIF($AG$1:AG45,AG46),"")&amp;IF(J46=11,RANK(L46,$AH$19:$AH$403,0)+COUNTIF($AH$1:AH45,AH46),"")</f>
        <v>28</v>
      </c>
      <c r="N46" s="9" t="s">
        <v>236</v>
      </c>
      <c r="Z46" s="10" t="str">
        <f t="shared" si="4"/>
        <v/>
      </c>
      <c r="AA46" s="10" t="str">
        <f t="shared" si="5"/>
        <v/>
      </c>
      <c r="AB46" s="10" t="str">
        <f t="shared" si="6"/>
        <v/>
      </c>
      <c r="AC46" s="10" t="str">
        <f t="shared" si="7"/>
        <v/>
      </c>
      <c r="AD46" s="10" t="str">
        <f t="shared" si="8"/>
        <v/>
      </c>
      <c r="AE46" s="10" t="str">
        <f t="shared" si="9"/>
        <v/>
      </c>
      <c r="AF46" s="10" t="str">
        <f t="shared" si="10"/>
        <v/>
      </c>
      <c r="AG46" s="10" t="str">
        <f t="shared" si="11"/>
        <v/>
      </c>
      <c r="AH46" s="10">
        <f t="shared" si="12"/>
        <v>32.5</v>
      </c>
      <c r="AI46" s="13" t="str">
        <f t="shared" si="13"/>
        <v>28</v>
      </c>
      <c r="AJ46" s="11">
        <f t="shared" si="14"/>
        <v>28</v>
      </c>
    </row>
    <row r="47" spans="1:36" x14ac:dyDescent="0.25">
      <c r="A47" s="1">
        <v>29</v>
      </c>
      <c r="B47" s="4">
        <v>48</v>
      </c>
      <c r="C47" s="9" t="s">
        <v>753</v>
      </c>
      <c r="D47" s="9" t="s">
        <v>381</v>
      </c>
      <c r="E47" s="9" t="s">
        <v>81</v>
      </c>
      <c r="F47" s="9">
        <v>2224046574</v>
      </c>
      <c r="G47" s="9" t="s">
        <v>62</v>
      </c>
      <c r="H47" s="27"/>
      <c r="I47" s="6">
        <v>11</v>
      </c>
      <c r="J47" s="6">
        <v>11</v>
      </c>
      <c r="K47" s="9">
        <v>12</v>
      </c>
      <c r="L47" s="7">
        <f t="shared" si="15"/>
        <v>30</v>
      </c>
      <c r="M47" s="8" t="str">
        <f>IF(J47=4,RANK(L47,$AA$19:$AA$403,0)+COUNTIF($AA$1:AA46,AA47),"")&amp;IF(J47=5,RANK(L47,$AB$19:$AB$403,0)+COUNTIF($AB$1:AB46,AB47),"")&amp;IF(J47=6,RANK(L47,$AC$19:$AC$403,0)+COUNTIF($AC$1:AC46,AC47),"")&amp;IF(J47=7,RANK(L47,$AD$19:$AD$403,0)+COUNTIF($AD$1:AD46,AD47),"")&amp;IF(J47=8,RANK(L47,$AE$19:$AE$403,0)+COUNTIF($AE$1:AE46,AE47),"")&amp;IF(J47=9,RANK(L47,$AF$19:$AF$403,0)+COUNTIF($AF$1:AF46,AF47),"")&amp;IF(J47=10,RANK(L47,$AG$19:$AG$403,0)+COUNTIF($AG$1:AG46,AG47),"")&amp;IF(J47=11,RANK(L47,$AH$19:$AH$403,0)+COUNTIF($AH$1:AH46,AH47),"")</f>
        <v>29</v>
      </c>
      <c r="N47" s="9" t="s">
        <v>236</v>
      </c>
      <c r="Z47" s="10" t="str">
        <f t="shared" si="4"/>
        <v/>
      </c>
      <c r="AA47" s="10" t="str">
        <f t="shared" si="5"/>
        <v/>
      </c>
      <c r="AB47" s="10" t="str">
        <f t="shared" si="6"/>
        <v/>
      </c>
      <c r="AC47" s="10" t="str">
        <f t="shared" si="7"/>
        <v/>
      </c>
      <c r="AD47" s="10" t="str">
        <f t="shared" si="8"/>
        <v/>
      </c>
      <c r="AE47" s="10" t="str">
        <f t="shared" si="9"/>
        <v/>
      </c>
      <c r="AF47" s="10" t="str">
        <f t="shared" si="10"/>
        <v/>
      </c>
      <c r="AG47" s="10" t="str">
        <f t="shared" si="11"/>
        <v/>
      </c>
      <c r="AH47" s="10">
        <f t="shared" si="12"/>
        <v>30</v>
      </c>
      <c r="AI47" s="13" t="str">
        <f t="shared" si="13"/>
        <v>29</v>
      </c>
      <c r="AJ47" s="11">
        <f t="shared" si="14"/>
        <v>29</v>
      </c>
    </row>
    <row r="48" spans="1:36" x14ac:dyDescent="0.25">
      <c r="A48" s="1">
        <v>30</v>
      </c>
      <c r="B48" s="4">
        <v>48</v>
      </c>
      <c r="C48" s="9" t="s">
        <v>754</v>
      </c>
      <c r="D48" s="9" t="s">
        <v>522</v>
      </c>
      <c r="E48" s="9" t="s">
        <v>320</v>
      </c>
      <c r="F48" s="9">
        <v>2357499124</v>
      </c>
      <c r="G48" s="9" t="s">
        <v>53</v>
      </c>
      <c r="H48" s="27"/>
      <c r="I48" s="6">
        <v>11</v>
      </c>
      <c r="J48" s="6">
        <v>11</v>
      </c>
      <c r="K48" s="9">
        <v>12</v>
      </c>
      <c r="L48" s="7">
        <f t="shared" si="15"/>
        <v>30</v>
      </c>
      <c r="M48" s="8" t="str">
        <f>IF(J48=4,RANK(L48,$AA$19:$AA$403,0)+COUNTIF($AA$1:AA47,AA48),"")&amp;IF(J48=5,RANK(L48,$AB$19:$AB$403,0)+COUNTIF($AB$1:AB47,AB48),"")&amp;IF(J48=6,RANK(L48,$AC$19:$AC$403,0)+COUNTIF($AC$1:AC47,AC48),"")&amp;IF(J48=7,RANK(L48,$AD$19:$AD$403,0)+COUNTIF($AD$1:AD47,AD48),"")&amp;IF(J48=8,RANK(L48,$AE$19:$AE$403,0)+COUNTIF($AE$1:AE47,AE48),"")&amp;IF(J48=9,RANK(L48,$AF$19:$AF$403,0)+COUNTIF($AF$1:AF47,AF48),"")&amp;IF(J48=10,RANK(L48,$AG$19:$AG$403,0)+COUNTIF($AG$1:AG47,AG48),"")&amp;IF(J48=11,RANK(L48,$AH$19:$AH$403,0)+COUNTIF($AH$1:AH47,AH48),"")</f>
        <v>30</v>
      </c>
      <c r="N48" s="9" t="s">
        <v>236</v>
      </c>
      <c r="Z48" s="10" t="str">
        <f t="shared" si="4"/>
        <v/>
      </c>
      <c r="AA48" s="10" t="str">
        <f t="shared" si="5"/>
        <v/>
      </c>
      <c r="AB48" s="10" t="str">
        <f t="shared" si="6"/>
        <v/>
      </c>
      <c r="AC48" s="10" t="str">
        <f t="shared" si="7"/>
        <v/>
      </c>
      <c r="AD48" s="10" t="str">
        <f t="shared" si="8"/>
        <v/>
      </c>
      <c r="AE48" s="10" t="str">
        <f t="shared" si="9"/>
        <v/>
      </c>
      <c r="AF48" s="10" t="str">
        <f t="shared" si="10"/>
        <v/>
      </c>
      <c r="AG48" s="10" t="str">
        <f t="shared" si="11"/>
        <v/>
      </c>
      <c r="AH48" s="10">
        <f t="shared" si="12"/>
        <v>30</v>
      </c>
      <c r="AI48" s="13" t="str">
        <f t="shared" si="13"/>
        <v>29</v>
      </c>
      <c r="AJ48" s="11">
        <f t="shared" si="14"/>
        <v>29</v>
      </c>
    </row>
    <row r="49" spans="1:36" x14ac:dyDescent="0.25">
      <c r="A49" s="1">
        <v>31</v>
      </c>
      <c r="B49" s="4">
        <v>48</v>
      </c>
      <c r="C49" s="9" t="s">
        <v>755</v>
      </c>
      <c r="D49" s="9" t="s">
        <v>36</v>
      </c>
      <c r="E49" s="9" t="s">
        <v>40</v>
      </c>
      <c r="F49" s="9">
        <v>1651330549</v>
      </c>
      <c r="G49" s="9" t="s">
        <v>53</v>
      </c>
      <c r="H49" s="27"/>
      <c r="I49" s="6">
        <v>11</v>
      </c>
      <c r="J49" s="6">
        <v>11</v>
      </c>
      <c r="K49" s="9">
        <v>12</v>
      </c>
      <c r="L49" s="7">
        <f t="shared" si="15"/>
        <v>30</v>
      </c>
      <c r="M49" s="8" t="str">
        <f>IF(J49=4,RANK(L49,$AA$19:$AA$403,0)+COUNTIF($AA$1:AA48,AA49),"")&amp;IF(J49=5,RANK(L49,$AB$19:$AB$403,0)+COUNTIF($AB$1:AB48,AB49),"")&amp;IF(J49=6,RANK(L49,$AC$19:$AC$403,0)+COUNTIF($AC$1:AC48,AC49),"")&amp;IF(J49=7,RANK(L49,$AD$19:$AD$403,0)+COUNTIF($AD$1:AD48,AD49),"")&amp;IF(J49=8,RANK(L49,$AE$19:$AE$403,0)+COUNTIF($AE$1:AE48,AE49),"")&amp;IF(J49=9,RANK(L49,$AF$19:$AF$403,0)+COUNTIF($AF$1:AF48,AF49),"")&amp;IF(J49=10,RANK(L49,$AG$19:$AG$403,0)+COUNTIF($AG$1:AG48,AG49),"")&amp;IF(J49=11,RANK(L49,$AH$19:$AH$403,0)+COUNTIF($AH$1:AH48,AH49),"")</f>
        <v>31</v>
      </c>
      <c r="N49" s="9" t="s">
        <v>236</v>
      </c>
      <c r="Z49" s="10" t="str">
        <f t="shared" si="4"/>
        <v/>
      </c>
      <c r="AA49" s="10" t="str">
        <f t="shared" si="5"/>
        <v/>
      </c>
      <c r="AB49" s="10" t="str">
        <f t="shared" si="6"/>
        <v/>
      </c>
      <c r="AC49" s="10" t="str">
        <f t="shared" si="7"/>
        <v/>
      </c>
      <c r="AD49" s="10" t="str">
        <f t="shared" si="8"/>
        <v/>
      </c>
      <c r="AE49" s="10" t="str">
        <f t="shared" si="9"/>
        <v/>
      </c>
      <c r="AF49" s="10" t="str">
        <f t="shared" si="10"/>
        <v/>
      </c>
      <c r="AG49" s="10" t="str">
        <f t="shared" si="11"/>
        <v/>
      </c>
      <c r="AH49" s="10">
        <f t="shared" si="12"/>
        <v>30</v>
      </c>
      <c r="AI49" s="13" t="str">
        <f t="shared" si="13"/>
        <v>29</v>
      </c>
      <c r="AJ49" s="11">
        <f t="shared" si="14"/>
        <v>29</v>
      </c>
    </row>
    <row r="50" spans="1:36" x14ac:dyDescent="0.25">
      <c r="A50" s="1">
        <v>32</v>
      </c>
      <c r="B50" s="4">
        <v>48</v>
      </c>
      <c r="C50" s="9" t="s">
        <v>756</v>
      </c>
      <c r="D50" s="9" t="s">
        <v>230</v>
      </c>
      <c r="E50" s="9" t="s">
        <v>65</v>
      </c>
      <c r="F50" s="9">
        <v>1694534124</v>
      </c>
      <c r="G50" s="9" t="s">
        <v>53</v>
      </c>
      <c r="H50" s="27"/>
      <c r="I50" s="6">
        <v>11</v>
      </c>
      <c r="J50" s="6">
        <v>11</v>
      </c>
      <c r="K50" s="9">
        <v>12</v>
      </c>
      <c r="L50" s="7">
        <f t="shared" si="15"/>
        <v>30</v>
      </c>
      <c r="M50" s="8" t="str">
        <f>IF(J50=4,RANK(L50,$AA$19:$AA$403,0)+COUNTIF($AA$1:AA49,AA50),"")&amp;IF(J50=5,RANK(L50,$AB$19:$AB$403,0)+COUNTIF($AB$1:AB49,AB50),"")&amp;IF(J50=6,RANK(L50,$AC$19:$AC$403,0)+COUNTIF($AC$1:AC49,AC50),"")&amp;IF(J50=7,RANK(L50,$AD$19:$AD$403,0)+COUNTIF($AD$1:AD49,AD50),"")&amp;IF(J50=8,RANK(L50,$AE$19:$AE$403,0)+COUNTIF($AE$1:AE49,AE50),"")&amp;IF(J50=9,RANK(L50,$AF$19:$AF$403,0)+COUNTIF($AF$1:AF49,AF50),"")&amp;IF(J50=10,RANK(L50,$AG$19:$AG$403,0)+COUNTIF($AG$1:AG49,AG50),"")&amp;IF(J50=11,RANK(L50,$AH$19:$AH$403,0)+COUNTIF($AH$1:AH49,AH50),"")</f>
        <v>32</v>
      </c>
      <c r="N50" s="9" t="s">
        <v>236</v>
      </c>
      <c r="Z50" s="10" t="str">
        <f t="shared" si="4"/>
        <v/>
      </c>
      <c r="AA50" s="10" t="str">
        <f t="shared" si="5"/>
        <v/>
      </c>
      <c r="AB50" s="10" t="str">
        <f t="shared" si="6"/>
        <v/>
      </c>
      <c r="AC50" s="10" t="str">
        <f t="shared" si="7"/>
        <v/>
      </c>
      <c r="AD50" s="10" t="str">
        <f t="shared" si="8"/>
        <v/>
      </c>
      <c r="AE50" s="10" t="str">
        <f t="shared" si="9"/>
        <v/>
      </c>
      <c r="AF50" s="10" t="str">
        <f t="shared" si="10"/>
        <v/>
      </c>
      <c r="AG50" s="10" t="str">
        <f t="shared" si="11"/>
        <v/>
      </c>
      <c r="AH50" s="10">
        <f t="shared" si="12"/>
        <v>30</v>
      </c>
      <c r="AI50" s="13" t="str">
        <f t="shared" si="13"/>
        <v>29</v>
      </c>
      <c r="AJ50" s="11">
        <f t="shared" si="14"/>
        <v>29</v>
      </c>
    </row>
    <row r="51" spans="1:36" x14ac:dyDescent="0.25">
      <c r="A51" s="1">
        <v>33</v>
      </c>
      <c r="B51" s="4">
        <v>48</v>
      </c>
      <c r="C51" s="9" t="s">
        <v>92</v>
      </c>
      <c r="D51" s="9" t="s">
        <v>96</v>
      </c>
      <c r="E51" s="9" t="s">
        <v>40</v>
      </c>
      <c r="F51" s="9">
        <v>4207314302</v>
      </c>
      <c r="G51" s="9" t="s">
        <v>62</v>
      </c>
      <c r="H51" s="27"/>
      <c r="I51" s="6">
        <v>11</v>
      </c>
      <c r="J51" s="6">
        <v>11</v>
      </c>
      <c r="K51" s="27"/>
      <c r="L51" s="7">
        <f t="shared" si="15"/>
        <v>0</v>
      </c>
      <c r="M51" s="8" t="str">
        <f>IF(J51=4,RANK(L51,$AA$19:$AA$403,0)+COUNTIF($AA$1:AA50,AA51),"")&amp;IF(J51=5,RANK(L51,$AB$19:$AB$403,0)+COUNTIF($AB$1:AB50,AB51),"")&amp;IF(J51=6,RANK(L51,$AC$19:$AC$403,0)+COUNTIF($AC$1:AC50,AC51),"")&amp;IF(J51=7,RANK(L51,$AD$19:$AD$403,0)+COUNTIF($AD$1:AD50,AD51),"")&amp;IF(J51=8,RANK(L51,$AE$19:$AE$403,0)+COUNTIF($AE$1:AE50,AE51),"")&amp;IF(J51=9,RANK(L51,$AF$19:$AF$403,0)+COUNTIF($AF$1:AF50,AF51),"")&amp;IF(J51=10,RANK(L51,$AG$19:$AG$403,0)+COUNTIF($AG$1:AG50,AG51),"")&amp;IF(J51=11,RANK(L51,$AH$19:$AH$403,0)+COUNTIF($AH$1:AH50,AH51),"")</f>
        <v>33</v>
      </c>
      <c r="N51" s="9" t="s">
        <v>237</v>
      </c>
      <c r="Z51" s="10" t="str">
        <f t="shared" si="4"/>
        <v/>
      </c>
      <c r="AA51" s="10" t="str">
        <f t="shared" si="5"/>
        <v/>
      </c>
      <c r="AB51" s="10" t="str">
        <f t="shared" si="6"/>
        <v/>
      </c>
      <c r="AC51" s="10" t="str">
        <f t="shared" si="7"/>
        <v/>
      </c>
      <c r="AD51" s="10" t="str">
        <f t="shared" si="8"/>
        <v/>
      </c>
      <c r="AE51" s="10" t="str">
        <f t="shared" si="9"/>
        <v/>
      </c>
      <c r="AF51" s="10" t="str">
        <f t="shared" si="10"/>
        <v/>
      </c>
      <c r="AG51" s="10" t="str">
        <f t="shared" si="11"/>
        <v/>
      </c>
      <c r="AH51" s="10">
        <f t="shared" si="12"/>
        <v>0</v>
      </c>
      <c r="AI51" s="13" t="str">
        <f t="shared" si="13"/>
        <v>33</v>
      </c>
      <c r="AJ51" s="11">
        <f t="shared" si="14"/>
        <v>33</v>
      </c>
    </row>
    <row r="52" spans="1:36" x14ac:dyDescent="0.25">
      <c r="A52" s="1">
        <v>34</v>
      </c>
      <c r="B52" s="4">
        <v>48</v>
      </c>
      <c r="C52" s="9" t="s">
        <v>757</v>
      </c>
      <c r="D52" s="9" t="s">
        <v>33</v>
      </c>
      <c r="E52" s="9" t="s">
        <v>52</v>
      </c>
      <c r="F52" s="9">
        <v>2526821104</v>
      </c>
      <c r="G52" s="9" t="s">
        <v>62</v>
      </c>
      <c r="H52" s="27"/>
      <c r="I52" s="6">
        <v>11</v>
      </c>
      <c r="J52" s="6">
        <v>11</v>
      </c>
      <c r="K52" s="27"/>
      <c r="L52" s="7">
        <f t="shared" si="15"/>
        <v>0</v>
      </c>
      <c r="M52" s="8" t="str">
        <f>IF(J52=4,RANK(L52,$AA$19:$AA$403,0)+COUNTIF($AA$1:AA51,AA52),"")&amp;IF(J52=5,RANK(L52,$AB$19:$AB$403,0)+COUNTIF($AB$1:AB51,AB52),"")&amp;IF(J52=6,RANK(L52,$AC$19:$AC$403,0)+COUNTIF($AC$1:AC51,AC52),"")&amp;IF(J52=7,RANK(L52,$AD$19:$AD$403,0)+COUNTIF($AD$1:AD51,AD52),"")&amp;IF(J52=8,RANK(L52,$AE$19:$AE$403,0)+COUNTIF($AE$1:AE51,AE52),"")&amp;IF(J52=9,RANK(L52,$AF$19:$AF$403,0)+COUNTIF($AF$1:AF51,AF52),"")&amp;IF(J52=10,RANK(L52,$AG$19:$AG$403,0)+COUNTIF($AG$1:AG51,AG52),"")&amp;IF(J52=11,RANK(L52,$AH$19:$AH$403,0)+COUNTIF($AH$1:AH51,AH52),"")</f>
        <v>34</v>
      </c>
      <c r="N52" s="9" t="s">
        <v>237</v>
      </c>
      <c r="Z52" s="10" t="str">
        <f t="shared" si="4"/>
        <v/>
      </c>
      <c r="AA52" s="10" t="str">
        <f t="shared" si="5"/>
        <v/>
      </c>
      <c r="AB52" s="10" t="str">
        <f t="shared" si="6"/>
        <v/>
      </c>
      <c r="AC52" s="10" t="str">
        <f t="shared" si="7"/>
        <v/>
      </c>
      <c r="AD52" s="10" t="str">
        <f t="shared" si="8"/>
        <v/>
      </c>
      <c r="AE52" s="10" t="str">
        <f t="shared" si="9"/>
        <v/>
      </c>
      <c r="AF52" s="10" t="str">
        <f t="shared" si="10"/>
        <v/>
      </c>
      <c r="AG52" s="10" t="str">
        <f t="shared" si="11"/>
        <v/>
      </c>
      <c r="AH52" s="10">
        <f t="shared" si="12"/>
        <v>0</v>
      </c>
      <c r="AI52" s="13" t="str">
        <f t="shared" si="13"/>
        <v>33</v>
      </c>
      <c r="AJ52" s="11">
        <f t="shared" si="14"/>
        <v>33</v>
      </c>
    </row>
  </sheetData>
  <mergeCells count="6">
    <mergeCell ref="A16:B16"/>
    <mergeCell ref="A6:B7"/>
    <mergeCell ref="C6:G6"/>
    <mergeCell ref="H6:H7"/>
    <mergeCell ref="I6:J6"/>
    <mergeCell ref="I7:J7"/>
  </mergeCells>
  <conditionalFormatting sqref="L19:L52">
    <cfRule type="cellIs" dxfId="2" priority="1" operator="greaterThan">
      <formula>100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5 класс</vt:lpstr>
      <vt:lpstr>6 класс</vt:lpstr>
      <vt:lpstr>7 класс</vt:lpstr>
      <vt:lpstr>8 класс</vt:lpstr>
      <vt:lpstr>9 класс</vt:lpstr>
      <vt:lpstr>10 класс</vt:lpstr>
      <vt:lpstr>11 класс</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2020-11-18T06:01:23Z</dcterms:modified>
</cp:coreProperties>
</file>